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'Лист1'!$A$1:$P$82</definedName>
  </definedNames>
  <calcPr fullCalcOnLoad="1"/>
</workbook>
</file>

<file path=xl/sharedStrings.xml><?xml version="1.0" encoding="utf-8"?>
<sst xmlns="http://schemas.openxmlformats.org/spreadsheetml/2006/main" count="219" uniqueCount="176">
  <si>
    <t>Математика</t>
  </si>
  <si>
    <t>Физическая культура</t>
  </si>
  <si>
    <t>Индекс</t>
  </si>
  <si>
    <t>Общеобразовательный цикл</t>
  </si>
  <si>
    <t>История</t>
  </si>
  <si>
    <t>ОБЖ</t>
  </si>
  <si>
    <t>Формы промежуточной аттестации</t>
  </si>
  <si>
    <t>максимальная</t>
  </si>
  <si>
    <t>всего занятий</t>
  </si>
  <si>
    <t>в т. ч.</t>
  </si>
  <si>
    <t>I курс</t>
  </si>
  <si>
    <t>II курс</t>
  </si>
  <si>
    <t>III курс</t>
  </si>
  <si>
    <t>IV курс</t>
  </si>
  <si>
    <t>О.00</t>
  </si>
  <si>
    <t>Наименование циклов, 
дисциплин,    
профессиональных модулей, 
МДК, практик</t>
  </si>
  <si>
    <t>Химия</t>
  </si>
  <si>
    <t>Биология</t>
  </si>
  <si>
    <t>3
сем.
16
нед.</t>
  </si>
  <si>
    <t>ОГСЭ.00</t>
  </si>
  <si>
    <t>ОГСЭ.01</t>
  </si>
  <si>
    <t>ОГСЭ.02</t>
  </si>
  <si>
    <t>ОГСЭ.03</t>
  </si>
  <si>
    <t>ОГСЭ.04</t>
  </si>
  <si>
    <t>Общий гуманитарный и 
социально-экономический цикл</t>
  </si>
  <si>
    <t>Иностранный язык</t>
  </si>
  <si>
    <t>ЕН.00</t>
  </si>
  <si>
    <t>ЕН.01</t>
  </si>
  <si>
    <t>ЕН.02</t>
  </si>
  <si>
    <t>Математический и общий 
естественнонаучный цикл</t>
  </si>
  <si>
    <t>Информатика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</si>
  <si>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</si>
  <si>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</si>
  <si>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</si>
  <si>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</si>
  <si>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</si>
  <si>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</si>
  <si>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</si>
  <si>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</si>
  <si>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</si>
  <si>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</si>
  <si>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</si>
  <si>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</si>
  <si>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</si>
  <si>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</si>
  <si>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</si>
  <si>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</si>
  <si>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</si>
  <si>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</si>
  <si>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</si>
  <si>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</si>
  <si>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</si>
  <si>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</si>
  <si>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</si>
  <si>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</si>
  <si>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
оборудования</t>
  </si>
  <si>
    <t>Основы экономики организации и правового 
обеспечения профессиональной деятельности</t>
  </si>
  <si>
    <t>Охрана труда</t>
  </si>
  <si>
    <t>Безопасность жизнедеятельности</t>
  </si>
  <si>
    <t>ПМ.00</t>
  </si>
  <si>
    <t>ПМ.01</t>
  </si>
  <si>
    <t>Профессиональные модули</t>
  </si>
  <si>
    <t>Разработка технологических процессов 
изготовления деталей машин</t>
  </si>
  <si>
    <t>ПМ.02</t>
  </si>
  <si>
    <t>Участие в организации производственной 
деятельности структурного подразделения</t>
  </si>
  <si>
    <t>ПМ.03</t>
  </si>
  <si>
    <t>ПМ.04</t>
  </si>
  <si>
    <t>Основы философии</t>
  </si>
  <si>
    <t>ОП.15</t>
  </si>
  <si>
    <t>Электротехника</t>
  </si>
  <si>
    <t>ОГСЭ.05</t>
  </si>
  <si>
    <t>Русский язык и культура речи</t>
  </si>
  <si>
    <t>ПП.01</t>
  </si>
  <si>
    <t>ПП.03</t>
  </si>
  <si>
    <t>Производственная практика  (по профилю специльн.)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</si>
  <si>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</si>
  <si>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</si>
  <si>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Всего</t>
  </si>
  <si>
    <t>ПДП</t>
  </si>
  <si>
    <t>ГИА</t>
  </si>
  <si>
    <t>ОГСЭ.06</t>
  </si>
  <si>
    <t xml:space="preserve">4 
сем.
23,5
нед.
</t>
  </si>
  <si>
    <t>Навыки поиска работы</t>
  </si>
  <si>
    <t xml:space="preserve">Всего  </t>
  </si>
  <si>
    <t>дисциплин и 
МДК</t>
  </si>
  <si>
    <t>учебной
 практики</t>
  </si>
  <si>
    <t>производств.
практики</t>
  </si>
  <si>
    <t>преддипломн. 
практики</t>
  </si>
  <si>
    <t>экзаменов</t>
  </si>
  <si>
    <t>зачетов</t>
  </si>
  <si>
    <t>4 нед.</t>
  </si>
  <si>
    <t>6 нед.</t>
  </si>
  <si>
    <t xml:space="preserve">6
сем.
23,5
нед.
</t>
  </si>
  <si>
    <t xml:space="preserve">5
сем.16
нед.
</t>
  </si>
  <si>
    <t xml:space="preserve">7
сем.
29
нед.
</t>
  </si>
  <si>
    <t>Учебная практика</t>
  </si>
  <si>
    <t xml:space="preserve"> -,Э</t>
  </si>
  <si>
    <t>-,ДЗ</t>
  </si>
  <si>
    <t>1
сем.
17
нед.</t>
  </si>
  <si>
    <t>2
сем.
22
нед.</t>
  </si>
  <si>
    <t>1/11/3</t>
  </si>
  <si>
    <t>-/1/1</t>
  </si>
  <si>
    <t>З, ДЗ</t>
  </si>
  <si>
    <t>ДЗ</t>
  </si>
  <si>
    <t>Э</t>
  </si>
  <si>
    <t>-, ДЗ</t>
  </si>
  <si>
    <t>Э (к)</t>
  </si>
  <si>
    <t>Технология металлообработки на токарных станках</t>
  </si>
  <si>
    <t>ПП.02</t>
  </si>
  <si>
    <t>1. Программа базовой подготовки</t>
  </si>
  <si>
    <t xml:space="preserve">курсовых работ 
(проектов) </t>
  </si>
  <si>
    <t>Обязательная</t>
  </si>
  <si>
    <t xml:space="preserve">лаб. и практ. занятий 
</t>
  </si>
  <si>
    <t>Распределение обязательной учебной нагрузки по курсам и семестрам
(час. в семестр)</t>
  </si>
  <si>
    <t xml:space="preserve">8
сем.
10
нед.
</t>
  </si>
  <si>
    <t xml:space="preserve">3. План учебного процесса </t>
  </si>
  <si>
    <t>Общепрофессиональные дисциплины</t>
  </si>
  <si>
    <t>Метрология, стандартизация и сертификация</t>
  </si>
  <si>
    <t>Процессы формообразования и инструменты</t>
  </si>
  <si>
    <t>Производственная практика (по профилю специльн.)</t>
  </si>
  <si>
    <t>Участие во внедрении технологических процессов изготовления деталей машин и осуществление технического контроля</t>
  </si>
  <si>
    <r>
      <t xml:space="preserve">Выполнение дипломного проекта с </t>
    </r>
    <r>
      <rPr>
        <u val="single"/>
        <sz val="16"/>
        <rFont val="Arial Cyr"/>
        <family val="0"/>
      </rPr>
      <t xml:space="preserve">       18.05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 14.06       </t>
    </r>
    <r>
      <rPr>
        <sz val="16"/>
        <rFont val="Arial Cyr"/>
        <family val="0"/>
      </rPr>
      <t>(всего 4 недели)</t>
    </r>
  </si>
  <si>
    <r>
      <t>Защита дипломного проекта с</t>
    </r>
    <r>
      <rPr>
        <u val="single"/>
        <sz val="16"/>
        <rFont val="Arial Cyr"/>
        <family val="0"/>
      </rPr>
      <t xml:space="preserve">   15.06  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28.06      </t>
    </r>
    <r>
      <rPr>
        <sz val="16"/>
        <rFont val="Arial Cyr"/>
        <family val="0"/>
      </rPr>
      <t>(всего 2 недели)</t>
    </r>
  </si>
  <si>
    <t xml:space="preserve">Планирование и организация работы структурного подразделения  </t>
  </si>
  <si>
    <t>Производственная практика (преддипломная)</t>
  </si>
  <si>
    <t>Учебная нагрузка 
обучающихся (час.)</t>
  </si>
  <si>
    <t>-, Э</t>
  </si>
  <si>
    <t>Самостоятельная учебная 
работа</t>
  </si>
  <si>
    <t>Информационные технологии в профессиональной деятельности</t>
  </si>
  <si>
    <t>Системы автоматизированного проектирования и программирования в машиностроении</t>
  </si>
  <si>
    <t>Технологические процессы изготовления деталей машин</t>
  </si>
  <si>
    <t>дифф. зачетов</t>
  </si>
  <si>
    <t>Выполнение работ по профессии токарь</t>
  </si>
  <si>
    <t>МДК 01.01</t>
  </si>
  <si>
    <t>МДК 01.02</t>
  </si>
  <si>
    <t>МДК 03.02</t>
  </si>
  <si>
    <t>МДК 03.01</t>
  </si>
  <si>
    <t>МДК 04.01</t>
  </si>
  <si>
    <t>МДК 02.01</t>
  </si>
  <si>
    <t>ДЗ, Э</t>
  </si>
  <si>
    <t>УП.04</t>
  </si>
  <si>
    <t>-/6/8</t>
  </si>
  <si>
    <t>Государственная итоговая аттестация</t>
  </si>
  <si>
    <t>ОУД.00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</si>
  <si>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</si>
  <si>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</si>
  <si>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</si>
  <si>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</si>
  <si>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</si>
  <si>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</si>
  <si>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</si>
  <si>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</si>
  <si>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</si>
  <si>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 xml:space="preserve">Информатика </t>
  </si>
  <si>
    <t>ОУД.08</t>
  </si>
  <si>
    <t>Физика</t>
  </si>
  <si>
    <t>ОУД.09</t>
  </si>
  <si>
    <t>ОУД.10</t>
  </si>
  <si>
    <t>Обществознание (вкл. экономику и право)</t>
  </si>
  <si>
    <t>ОУД.15</t>
  </si>
  <si>
    <t>ОУД.17</t>
  </si>
  <si>
    <t>Экология</t>
  </si>
  <si>
    <t>ДУД.01</t>
  </si>
  <si>
    <t xml:space="preserve">Технология </t>
  </si>
  <si>
    <t>1.1. Выпускная квалификационная работа в виде дипломного проекта</t>
  </si>
  <si>
    <t xml:space="preserve">Консультации на учебную группу из расчета 4 часа в год на одного обучающегося.    Индивидуальный проект на 1 курсе выполняется в рамках учебного времени, отведенного на внеаудиторную самостоятельную работы, при  изучении дисциплины "Технология"                                                                                                                                                     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</si>
  <si>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</si>
  <si>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</si>
  <si>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</si>
  <si>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-/8/9</t>
  </si>
  <si>
    <t>-/14/17</t>
  </si>
  <si>
    <t>4/10/0</t>
  </si>
  <si>
    <t>5/36/21</t>
  </si>
  <si>
    <t>,З,З,З,ДЗ</t>
  </si>
  <si>
    <r>
      <t>-</t>
    </r>
    <r>
      <rPr>
        <sz val="18"/>
        <color indexed="8"/>
        <rFont val="Arial Cyr"/>
        <family val="0"/>
      </rPr>
      <t>,ДЗ,ДЗ,ДЗ,ДЗ</t>
    </r>
  </si>
  <si>
    <t>Э; Э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</si>
</sst>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b/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b/>
      <sz val="18"/>
      <color indexed="8"/>
      <name val="Arial Cyr"/>
      <family val="0"/>
    </font>
    <font>
      <sz val="18"/>
      <color indexed="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8"/>
      <color indexed="14"/>
      <name val="Arial Cyr"/>
      <family val="0"/>
    </font>
    <font>
      <sz val="16"/>
      <color indexed="10"/>
      <name val="Arial Cyr"/>
      <family val="0"/>
    </font>
    <font>
      <sz val="17"/>
      <name val="Arial Cyr"/>
      <family val="0"/>
    </font>
    <font>
      <sz val="17"/>
      <color indexed="8"/>
      <name val="Arial Cyr"/>
      <family val="0"/>
    </font>
    <font>
      <sz val="17"/>
      <name val="Arial"/>
      <family val="2"/>
    </font>
    <font>
      <sz val="26"/>
      <name val="Arial"/>
      <family val="2"/>
    </font>
    <font>
      <sz val="18"/>
      <color indexed="50"/>
      <name val="Arial Cyr"/>
      <family val="0"/>
    </font>
    <font>
      <sz val="18"/>
      <color indexed="10"/>
      <name val="Arial Cyr"/>
      <family val="0"/>
    </font>
    <font>
      <sz val="17"/>
      <color indexed="10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9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34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" fontId="10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0" fillId="0" borderId="45" xfId="0" applyFont="1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>
      <alignment/>
    </xf>
    <xf numFmtId="0" fontId="9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/>
    </xf>
    <xf numFmtId="0" fontId="9" fillId="0" borderId="40" xfId="0" applyFont="1" applyBorder="1" applyAlignment="1">
      <alignment/>
    </xf>
    <xf numFmtId="49" fontId="9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52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49" fontId="10" fillId="0" borderId="2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10" fillId="0" borderId="5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10" fillId="0" borderId="54" xfId="0" applyFont="1" applyBorder="1" applyAlignment="1">
      <alignment/>
    </xf>
    <xf numFmtId="49" fontId="10" fillId="0" borderId="55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 wrapText="1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49" fontId="10" fillId="0" borderId="44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0" fillId="0" borderId="40" xfId="0" applyFont="1" applyBorder="1" applyAlignment="1">
      <alignment/>
    </xf>
    <xf numFmtId="0" fontId="10" fillId="0" borderId="45" xfId="0" applyFont="1" applyBorder="1" applyAlignment="1">
      <alignment horizontal="center" vertical="center"/>
    </xf>
    <xf numFmtId="0" fontId="10" fillId="0" borderId="52" xfId="0" applyFont="1" applyBorder="1" applyAlignment="1">
      <alignment wrapText="1"/>
    </xf>
    <xf numFmtId="49" fontId="10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0" fontId="9" fillId="0" borderId="49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61" xfId="0" applyFont="1" applyBorder="1" applyAlignment="1">
      <alignment/>
    </xf>
    <xf numFmtId="0" fontId="14" fillId="0" borderId="61" xfId="0" applyFont="1" applyBorder="1" applyAlignment="1">
      <alignment wrapText="1"/>
    </xf>
    <xf numFmtId="49" fontId="14" fillId="0" borderId="4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62" xfId="0" applyFont="1" applyBorder="1" applyAlignment="1">
      <alignment/>
    </xf>
    <xf numFmtId="49" fontId="15" fillId="0" borderId="44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/>
    </xf>
    <xf numFmtId="0" fontId="16" fillId="0" borderId="63" xfId="0" applyFont="1" applyBorder="1" applyAlignment="1">
      <alignment wrapText="1"/>
    </xf>
    <xf numFmtId="49" fontId="15" fillId="0" borderId="38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/>
    </xf>
    <xf numFmtId="0" fontId="16" fillId="0" borderId="52" xfId="0" applyFont="1" applyBorder="1" applyAlignment="1">
      <alignment wrapText="1"/>
    </xf>
    <xf numFmtId="0" fontId="16" fillId="0" borderId="40" xfId="0" applyFont="1" applyBorder="1" applyAlignment="1">
      <alignment/>
    </xf>
    <xf numFmtId="0" fontId="16" fillId="0" borderId="40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6" xfId="0" applyFont="1" applyBorder="1" applyAlignment="1">
      <alignment/>
    </xf>
    <xf numFmtId="0" fontId="9" fillId="0" borderId="49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5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18" fillId="0" borderId="39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8" fillId="0" borderId="64" xfId="0" applyFont="1" applyBorder="1" applyAlignment="1">
      <alignment wrapText="1"/>
    </xf>
    <xf numFmtId="0" fontId="22" fillId="0" borderId="10" xfId="52" applyNumberFormat="1" applyFont="1" applyFill="1" applyBorder="1" applyAlignment="1" applyProtection="1">
      <alignment horizontal="left" vertical="top"/>
      <protection/>
    </xf>
    <xf numFmtId="0" fontId="23" fillId="0" borderId="67" xfId="0" applyFont="1" applyBorder="1" applyAlignment="1">
      <alignment/>
    </xf>
    <xf numFmtId="0" fontId="23" fillId="0" borderId="10" xfId="52" applyNumberFormat="1" applyFont="1" applyFill="1" applyBorder="1" applyAlignment="1" applyProtection="1">
      <alignment horizontal="left" vertical="top"/>
      <protection/>
    </xf>
    <xf numFmtId="0" fontId="23" fillId="0" borderId="10" xfId="52" applyNumberFormat="1" applyFont="1" applyFill="1" applyBorder="1" applyAlignment="1" applyProtection="1">
      <alignment horizontal="left" vertical="top" wrapText="1"/>
      <protection/>
    </xf>
    <xf numFmtId="49" fontId="9" fillId="0" borderId="36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22" fillId="0" borderId="69" xfId="52" applyNumberFormat="1" applyFont="1" applyFill="1" applyBorder="1" applyAlignment="1" applyProtection="1">
      <alignment horizontal="left" vertical="top"/>
      <protection/>
    </xf>
    <xf numFmtId="0" fontId="24" fillId="0" borderId="10" xfId="52" applyNumberFormat="1" applyFont="1" applyFill="1" applyBorder="1" applyAlignment="1" applyProtection="1">
      <alignment horizontal="left" vertical="top"/>
      <protection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23" fillId="0" borderId="70" xfId="52" applyNumberFormat="1" applyFont="1" applyFill="1" applyBorder="1" applyAlignment="1" applyProtection="1">
      <alignment horizontal="center" vertical="center" wrapText="1"/>
      <protection/>
    </xf>
    <xf numFmtId="0" fontId="23" fillId="0" borderId="43" xfId="52" applyNumberFormat="1" applyFont="1" applyFill="1" applyBorder="1" applyAlignment="1" applyProtection="1">
      <alignment horizontal="center" vertical="center" wrapText="1"/>
      <protection/>
    </xf>
    <xf numFmtId="0" fontId="9" fillId="0" borderId="7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49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23" fillId="0" borderId="10" xfId="52" applyNumberFormat="1" applyFont="1" applyFill="1" applyBorder="1" applyAlignment="1" applyProtection="1">
      <alignment horizontal="center" vertical="center" wrapText="1"/>
      <protection/>
    </xf>
    <xf numFmtId="0" fontId="22" fillId="0" borderId="24" xfId="52" applyNumberFormat="1" applyFont="1" applyFill="1" applyBorder="1" applyAlignment="1" applyProtection="1">
      <alignment horizontal="left" vertical="top"/>
      <protection/>
    </xf>
    <xf numFmtId="0" fontId="10" fillId="0" borderId="52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24" fillId="0" borderId="10" xfId="52" applyNumberFormat="1" applyFont="1" applyFill="1" applyBorder="1" applyAlignment="1" applyProtection="1">
      <alignment horizontal="center" vertical="top"/>
      <protection/>
    </xf>
    <xf numFmtId="1" fontId="11" fillId="0" borderId="43" xfId="0" applyNumberFormat="1" applyFont="1" applyBorder="1" applyAlignment="1">
      <alignment horizontal="center"/>
    </xf>
    <xf numFmtId="1" fontId="11" fillId="0" borderId="66" xfId="0" applyNumberFormat="1" applyFont="1" applyBorder="1" applyAlignment="1">
      <alignment horizontal="center"/>
    </xf>
    <xf numFmtId="49" fontId="19" fillId="0" borderId="37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justify"/>
    </xf>
    <xf numFmtId="0" fontId="3" fillId="0" borderId="35" xfId="0" applyFont="1" applyFill="1" applyBorder="1" applyAlignment="1">
      <alignment horizontal="left" vertical="justify"/>
    </xf>
    <xf numFmtId="0" fontId="3" fillId="0" borderId="34" xfId="0" applyFont="1" applyFill="1" applyBorder="1" applyAlignment="1">
      <alignment horizontal="left" vertical="justify"/>
    </xf>
    <xf numFmtId="0" fontId="4" fillId="0" borderId="66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72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17" fillId="0" borderId="6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textRotation="90"/>
      <protection locked="0"/>
    </xf>
    <xf numFmtId="0" fontId="8" fillId="0" borderId="36" xfId="0" applyFont="1" applyBorder="1" applyAlignment="1" applyProtection="1">
      <alignment horizontal="center" vertical="center" textRotation="90"/>
      <protection locked="0"/>
    </xf>
    <xf numFmtId="0" fontId="8" fillId="0" borderId="47" xfId="0" applyFont="1" applyBorder="1" applyAlignment="1" applyProtection="1">
      <alignment horizontal="center" vertical="center" textRotation="90"/>
      <protection locked="0"/>
    </xf>
    <xf numFmtId="0" fontId="8" fillId="0" borderId="33" xfId="0" applyFont="1" applyBorder="1" applyAlignment="1" applyProtection="1">
      <alignment horizontal="center" vertical="center" textRotation="90"/>
      <protection locked="0"/>
    </xf>
    <xf numFmtId="0" fontId="8" fillId="0" borderId="38" xfId="0" applyFont="1" applyBorder="1" applyAlignment="1" applyProtection="1">
      <alignment horizontal="center" vertical="center" textRotation="90"/>
      <protection locked="0"/>
    </xf>
    <xf numFmtId="0" fontId="8" fillId="0" borderId="37" xfId="0" applyFont="1" applyBorder="1" applyAlignment="1" applyProtection="1">
      <alignment horizontal="center" vertical="center" textRotation="90"/>
      <protection locked="0"/>
    </xf>
    <xf numFmtId="0" fontId="8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46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 textRotation="90" wrapText="1"/>
      <protection locked="0"/>
    </xf>
    <xf numFmtId="0" fontId="9" fillId="0" borderId="38" xfId="0" applyFont="1" applyBorder="1" applyAlignment="1" applyProtection="1">
      <alignment horizontal="center" vertical="center" textRotation="90"/>
      <protection locked="0"/>
    </xf>
    <xf numFmtId="0" fontId="9" fillId="0" borderId="37" xfId="0" applyFont="1" applyBorder="1" applyAlignment="1" applyProtection="1">
      <alignment horizontal="center" vertical="center" textRotation="90"/>
      <protection locked="0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85"/>
  <sheetViews>
    <sheetView tabSelected="1" view="pageBreakPreview" zoomScale="60" zoomScaleNormal="75" zoomScalePageLayoutView="0" workbookViewId="0" topLeftCell="A39">
      <selection activeCell="O49" sqref="O49"/>
    </sheetView>
  </sheetViews>
  <sheetFormatPr defaultColWidth="9.00390625" defaultRowHeight="12.75"/>
  <cols>
    <col min="1" max="1" width="17.875" style="0" customWidth="1"/>
    <col min="2" max="2" width="81.25390625" style="0" customWidth="1"/>
    <col min="3" max="3" width="26.375" style="0" customWidth="1"/>
    <col min="4" max="4" width="9.75390625" style="0" customWidth="1"/>
    <col min="5" max="5" width="11.00390625" style="0" bestFit="1" customWidth="1"/>
    <col min="6" max="6" width="10.00390625" style="0" customWidth="1"/>
    <col min="7" max="7" width="12.00390625" style="0" customWidth="1"/>
    <col min="8" max="8" width="11.375" style="0" customWidth="1"/>
    <col min="9" max="9" width="10.125" style="0" customWidth="1"/>
    <col min="10" max="11" width="8.375" style="0" bestFit="1" customWidth="1"/>
    <col min="12" max="12" width="8.375" style="0" customWidth="1"/>
    <col min="13" max="13" width="8.25390625" style="0" customWidth="1"/>
    <col min="14" max="14" width="8.375" style="0" bestFit="1" customWidth="1"/>
    <col min="15" max="15" width="8.75390625" style="0" customWidth="1"/>
    <col min="16" max="16" width="9.25390625" style="0" customWidth="1"/>
  </cols>
  <sheetData>
    <row r="2" spans="1:9" s="166" customFormat="1" ht="32.25" customHeight="1" thickBot="1">
      <c r="A2" s="165"/>
      <c r="B2" s="236" t="s">
        <v>115</v>
      </c>
      <c r="C2" s="236"/>
      <c r="D2" s="236"/>
      <c r="E2" s="236"/>
      <c r="F2" s="236"/>
      <c r="G2" s="236"/>
      <c r="H2" s="236"/>
      <c r="I2" s="236"/>
    </row>
    <row r="3" spans="1:16" s="1" customFormat="1" ht="71.25" customHeight="1" thickBot="1">
      <c r="A3" s="240" t="s">
        <v>2</v>
      </c>
      <c r="B3" s="243" t="s">
        <v>15</v>
      </c>
      <c r="C3" s="246" t="s">
        <v>6</v>
      </c>
      <c r="D3" s="277" t="s">
        <v>125</v>
      </c>
      <c r="E3" s="278"/>
      <c r="F3" s="278"/>
      <c r="G3" s="278"/>
      <c r="H3" s="279"/>
      <c r="I3" s="268" t="s">
        <v>113</v>
      </c>
      <c r="J3" s="269"/>
      <c r="K3" s="269"/>
      <c r="L3" s="269"/>
      <c r="M3" s="269"/>
      <c r="N3" s="269"/>
      <c r="O3" s="269"/>
      <c r="P3" s="270"/>
    </row>
    <row r="4" spans="1:16" s="1" customFormat="1" ht="24.75" customHeight="1" thickBot="1">
      <c r="A4" s="241"/>
      <c r="B4" s="244"/>
      <c r="C4" s="247"/>
      <c r="D4" s="249" t="s">
        <v>7</v>
      </c>
      <c r="E4" s="252" t="s">
        <v>127</v>
      </c>
      <c r="F4" s="274" t="s">
        <v>111</v>
      </c>
      <c r="G4" s="275"/>
      <c r="H4" s="276"/>
      <c r="I4" s="271" t="s">
        <v>10</v>
      </c>
      <c r="J4" s="272"/>
      <c r="K4" s="273" t="s">
        <v>11</v>
      </c>
      <c r="L4" s="272"/>
      <c r="M4" s="264" t="s">
        <v>12</v>
      </c>
      <c r="N4" s="265"/>
      <c r="O4" s="266" t="s">
        <v>13</v>
      </c>
      <c r="P4" s="267"/>
    </row>
    <row r="5" spans="1:16" s="1" customFormat="1" ht="17.25" customHeight="1" thickBot="1">
      <c r="A5" s="241"/>
      <c r="B5" s="244"/>
      <c r="C5" s="247"/>
      <c r="D5" s="250"/>
      <c r="E5" s="250"/>
      <c r="F5" s="249" t="s">
        <v>8</v>
      </c>
      <c r="G5" s="261" t="s">
        <v>9</v>
      </c>
      <c r="H5" s="262"/>
      <c r="I5" s="45"/>
      <c r="J5" s="45"/>
      <c r="K5" s="45"/>
      <c r="L5" s="45"/>
      <c r="M5" s="45"/>
      <c r="N5" s="46"/>
      <c r="O5" s="45"/>
      <c r="P5" s="45"/>
    </row>
    <row r="6" spans="1:16" s="1" customFormat="1" ht="24.75" customHeight="1">
      <c r="A6" s="241"/>
      <c r="B6" s="244"/>
      <c r="C6" s="247"/>
      <c r="D6" s="250"/>
      <c r="E6" s="250"/>
      <c r="F6" s="250"/>
      <c r="G6" s="255" t="s">
        <v>112</v>
      </c>
      <c r="H6" s="258" t="s">
        <v>110</v>
      </c>
      <c r="I6" s="289" t="s">
        <v>98</v>
      </c>
      <c r="J6" s="283" t="s">
        <v>99</v>
      </c>
      <c r="K6" s="283" t="s">
        <v>18</v>
      </c>
      <c r="L6" s="283" t="s">
        <v>81</v>
      </c>
      <c r="M6" s="283" t="s">
        <v>93</v>
      </c>
      <c r="N6" s="286" t="s">
        <v>92</v>
      </c>
      <c r="O6" s="283" t="s">
        <v>94</v>
      </c>
      <c r="P6" s="280" t="s">
        <v>114</v>
      </c>
    </row>
    <row r="7" spans="1:16" s="1" customFormat="1" ht="24.75" customHeight="1">
      <c r="A7" s="241"/>
      <c r="B7" s="244"/>
      <c r="C7" s="247"/>
      <c r="D7" s="250"/>
      <c r="E7" s="250"/>
      <c r="F7" s="250"/>
      <c r="G7" s="256"/>
      <c r="H7" s="259"/>
      <c r="I7" s="290"/>
      <c r="J7" s="284"/>
      <c r="K7" s="284"/>
      <c r="L7" s="284"/>
      <c r="M7" s="284"/>
      <c r="N7" s="287"/>
      <c r="O7" s="284"/>
      <c r="P7" s="281"/>
    </row>
    <row r="8" spans="1:16" s="1" customFormat="1" ht="24.75" customHeight="1">
      <c r="A8" s="241"/>
      <c r="B8" s="244"/>
      <c r="C8" s="247"/>
      <c r="D8" s="250"/>
      <c r="E8" s="250"/>
      <c r="F8" s="250"/>
      <c r="G8" s="256"/>
      <c r="H8" s="259"/>
      <c r="I8" s="290"/>
      <c r="J8" s="284"/>
      <c r="K8" s="284"/>
      <c r="L8" s="284"/>
      <c r="M8" s="284"/>
      <c r="N8" s="287"/>
      <c r="O8" s="284"/>
      <c r="P8" s="281"/>
    </row>
    <row r="9" spans="1:16" s="1" customFormat="1" ht="165" customHeight="1" thickBot="1">
      <c r="A9" s="242"/>
      <c r="B9" s="245"/>
      <c r="C9" s="248"/>
      <c r="D9" s="251"/>
      <c r="E9" s="251"/>
      <c r="F9" s="251"/>
      <c r="G9" s="257"/>
      <c r="H9" s="260"/>
      <c r="I9" s="291"/>
      <c r="J9" s="285"/>
      <c r="K9" s="285"/>
      <c r="L9" s="285"/>
      <c r="M9" s="285"/>
      <c r="N9" s="288"/>
      <c r="O9" s="285"/>
      <c r="P9" s="282"/>
    </row>
    <row r="10" spans="1:16" s="1" customFormat="1" ht="24.75" customHeight="1" thickBot="1">
      <c r="A10" s="47">
        <v>1</v>
      </c>
      <c r="B10" s="48">
        <v>2</v>
      </c>
      <c r="C10" s="49">
        <v>3</v>
      </c>
      <c r="D10" s="50">
        <v>4</v>
      </c>
      <c r="E10" s="51">
        <v>5</v>
      </c>
      <c r="F10" s="52">
        <v>6</v>
      </c>
      <c r="G10" s="47">
        <v>7</v>
      </c>
      <c r="H10" s="48">
        <v>8</v>
      </c>
      <c r="I10" s="53">
        <v>9</v>
      </c>
      <c r="J10" s="54">
        <v>10</v>
      </c>
      <c r="K10" s="55">
        <v>11</v>
      </c>
      <c r="L10" s="56">
        <v>12</v>
      </c>
      <c r="M10" s="57">
        <v>13</v>
      </c>
      <c r="N10" s="58">
        <v>14</v>
      </c>
      <c r="O10" s="53">
        <v>15</v>
      </c>
      <c r="P10" s="54">
        <v>16</v>
      </c>
    </row>
    <row r="11" spans="1:16" s="1" customFormat="1" ht="24.75" customHeight="1" thickBot="1">
      <c r="A11" s="44" t="s">
        <v>14</v>
      </c>
      <c r="B11" s="59" t="s">
        <v>3</v>
      </c>
      <c r="C11" s="60" t="s">
        <v>100</v>
      </c>
      <c r="D11" s="208">
        <f>SUM(D12,D19,D26)</f>
        <v>2106</v>
      </c>
      <c r="E11" s="208">
        <f>SUM(E12,E19,E26)</f>
        <v>702</v>
      </c>
      <c r="F11" s="208">
        <f>SUM(F12,F19,F26)</f>
        <v>1404</v>
      </c>
      <c r="G11" s="208">
        <f>SUM(G12,G19,G26)</f>
        <v>380</v>
      </c>
      <c r="H11" s="50"/>
      <c r="I11" s="50"/>
      <c r="J11" s="50"/>
      <c r="K11" s="50"/>
      <c r="L11" s="50"/>
      <c r="M11" s="61"/>
      <c r="N11" s="62"/>
      <c r="O11" s="63"/>
      <c r="P11" s="64"/>
    </row>
    <row r="12" spans="1:16" s="1" customFormat="1" ht="51" customHeight="1" thickBot="1">
      <c r="A12" s="85" t="s">
        <v>143</v>
      </c>
      <c r="B12" s="184" t="s">
        <v>166</v>
      </c>
      <c r="C12" s="60"/>
      <c r="D12" s="207">
        <f>D13+D14+D15+D16+D17+D18</f>
        <v>1275</v>
      </c>
      <c r="E12" s="207">
        <f>E13+E14+E15+E16+E17+E18</f>
        <v>425</v>
      </c>
      <c r="F12" s="207">
        <f>F13+F14+F15+F16+F17+F18</f>
        <v>850</v>
      </c>
      <c r="G12" s="207">
        <f>G13+G14+G15+G16+G17+G18</f>
        <v>250</v>
      </c>
      <c r="H12" s="43"/>
      <c r="I12" s="50"/>
      <c r="J12" s="50"/>
      <c r="K12" s="43"/>
      <c r="L12" s="50"/>
      <c r="M12" s="43"/>
      <c r="N12" s="65"/>
      <c r="O12" s="63"/>
      <c r="P12" s="63"/>
    </row>
    <row r="13" spans="1:16" s="1" customFormat="1" ht="34.5" customHeight="1">
      <c r="A13" s="185" t="s">
        <v>144</v>
      </c>
      <c r="B13" s="186" t="s">
        <v>145</v>
      </c>
      <c r="C13" s="67" t="s">
        <v>96</v>
      </c>
      <c r="D13" s="68">
        <f aca="true" t="shared" si="0" ref="D13:D18">E13+F13</f>
        <v>292.5</v>
      </c>
      <c r="E13" s="69">
        <f aca="true" t="shared" si="1" ref="E13:E18">F13*0.5</f>
        <v>97.5</v>
      </c>
      <c r="F13" s="70">
        <f>I13+J13</f>
        <v>195</v>
      </c>
      <c r="G13" s="198">
        <v>0</v>
      </c>
      <c r="H13" s="71"/>
      <c r="I13" s="197">
        <v>85</v>
      </c>
      <c r="J13" s="198">
        <v>110</v>
      </c>
      <c r="K13" s="73">
        <v>0</v>
      </c>
      <c r="L13" s="73">
        <v>0</v>
      </c>
      <c r="M13" s="74"/>
      <c r="N13" s="73"/>
      <c r="O13" s="74"/>
      <c r="P13" s="75"/>
    </row>
    <row r="14" spans="1:16" s="1" customFormat="1" ht="34.5" customHeight="1">
      <c r="A14" s="185" t="s">
        <v>146</v>
      </c>
      <c r="B14" s="187" t="s">
        <v>25</v>
      </c>
      <c r="C14" s="67" t="s">
        <v>105</v>
      </c>
      <c r="D14" s="68">
        <f t="shared" si="0"/>
        <v>175.5</v>
      </c>
      <c r="E14" s="69">
        <f t="shared" si="1"/>
        <v>58.5</v>
      </c>
      <c r="F14" s="70">
        <f aca="true" t="shared" si="2" ref="F14:F27">I14+J14</f>
        <v>117</v>
      </c>
      <c r="G14" s="198">
        <v>117</v>
      </c>
      <c r="H14" s="71"/>
      <c r="I14" s="197">
        <v>51</v>
      </c>
      <c r="J14" s="198">
        <v>66</v>
      </c>
      <c r="K14" s="73">
        <v>0</v>
      </c>
      <c r="L14" s="73">
        <v>0</v>
      </c>
      <c r="M14" s="78"/>
      <c r="N14" s="79"/>
      <c r="O14" s="78"/>
      <c r="P14" s="80"/>
    </row>
    <row r="15" spans="1:16" s="1" customFormat="1" ht="45.75" customHeight="1">
      <c r="A15" s="185" t="s">
        <v>147</v>
      </c>
      <c r="B15" s="188" t="s">
        <v>148</v>
      </c>
      <c r="C15" s="67" t="s">
        <v>126</v>
      </c>
      <c r="D15" s="68">
        <f t="shared" si="0"/>
        <v>351</v>
      </c>
      <c r="E15" s="69">
        <f t="shared" si="1"/>
        <v>117</v>
      </c>
      <c r="F15" s="70">
        <f t="shared" si="2"/>
        <v>234</v>
      </c>
      <c r="G15" s="198">
        <v>24</v>
      </c>
      <c r="H15" s="71"/>
      <c r="I15" s="197">
        <v>102</v>
      </c>
      <c r="J15" s="198">
        <v>132</v>
      </c>
      <c r="K15" s="73">
        <v>0</v>
      </c>
      <c r="L15" s="73">
        <v>0</v>
      </c>
      <c r="M15" s="78"/>
      <c r="N15" s="79"/>
      <c r="O15" s="78"/>
      <c r="P15" s="80"/>
    </row>
    <row r="16" spans="1:16" s="1" customFormat="1" ht="34.5" customHeight="1">
      <c r="A16" s="185" t="s">
        <v>149</v>
      </c>
      <c r="B16" s="187" t="s">
        <v>4</v>
      </c>
      <c r="C16" s="67" t="s">
        <v>105</v>
      </c>
      <c r="D16" s="68">
        <f t="shared" si="0"/>
        <v>175.5</v>
      </c>
      <c r="E16" s="69">
        <f t="shared" si="1"/>
        <v>58.5</v>
      </c>
      <c r="F16" s="70">
        <f t="shared" si="2"/>
        <v>117</v>
      </c>
      <c r="G16" s="198">
        <v>0</v>
      </c>
      <c r="H16" s="71"/>
      <c r="I16" s="197">
        <v>51</v>
      </c>
      <c r="J16" s="198">
        <v>66</v>
      </c>
      <c r="K16" s="73">
        <v>0</v>
      </c>
      <c r="L16" s="73">
        <v>0</v>
      </c>
      <c r="M16" s="78"/>
      <c r="N16" s="79"/>
      <c r="O16" s="78"/>
      <c r="P16" s="80"/>
    </row>
    <row r="17" spans="1:16" s="1" customFormat="1" ht="34.5" customHeight="1">
      <c r="A17" s="185" t="s">
        <v>150</v>
      </c>
      <c r="B17" s="187" t="s">
        <v>1</v>
      </c>
      <c r="C17" s="67" t="s">
        <v>102</v>
      </c>
      <c r="D17" s="68">
        <f t="shared" si="0"/>
        <v>175.5</v>
      </c>
      <c r="E17" s="69">
        <f t="shared" si="1"/>
        <v>58.5</v>
      </c>
      <c r="F17" s="70">
        <f t="shared" si="2"/>
        <v>117</v>
      </c>
      <c r="G17" s="198">
        <v>109</v>
      </c>
      <c r="H17" s="71"/>
      <c r="I17" s="197">
        <v>51</v>
      </c>
      <c r="J17" s="198">
        <v>66</v>
      </c>
      <c r="K17" s="73">
        <v>0</v>
      </c>
      <c r="L17" s="73">
        <v>0</v>
      </c>
      <c r="M17" s="78"/>
      <c r="N17" s="79"/>
      <c r="O17" s="78"/>
      <c r="P17" s="80"/>
    </row>
    <row r="18" spans="1:16" s="1" customFormat="1" ht="34.5" customHeight="1">
      <c r="A18" s="204" t="s">
        <v>151</v>
      </c>
      <c r="B18" s="187" t="s">
        <v>5</v>
      </c>
      <c r="C18" s="202" t="s">
        <v>105</v>
      </c>
      <c r="D18" s="68">
        <f t="shared" si="0"/>
        <v>105</v>
      </c>
      <c r="E18" s="69">
        <f t="shared" si="1"/>
        <v>35</v>
      </c>
      <c r="F18" s="70">
        <f t="shared" si="2"/>
        <v>70</v>
      </c>
      <c r="G18" s="198">
        <v>0</v>
      </c>
      <c r="H18" s="71"/>
      <c r="I18" s="197">
        <v>34</v>
      </c>
      <c r="J18" s="198">
        <v>36</v>
      </c>
      <c r="K18" s="73">
        <v>0</v>
      </c>
      <c r="L18" s="73">
        <v>0</v>
      </c>
      <c r="M18" s="78"/>
      <c r="N18" s="79"/>
      <c r="O18" s="78"/>
      <c r="P18" s="80"/>
    </row>
    <row r="19" spans="1:16" s="1" customFormat="1" ht="47.25" customHeight="1">
      <c r="A19" s="205"/>
      <c r="B19" s="206" t="s">
        <v>167</v>
      </c>
      <c r="C19" s="202"/>
      <c r="D19" s="207">
        <f>D20+D21+D22+D23+D24+D25</f>
        <v>777</v>
      </c>
      <c r="E19" s="207">
        <f>E20+E21+E22+E23+E24+E25</f>
        <v>259</v>
      </c>
      <c r="F19" s="207">
        <f>F20+F21+F22+F23+F24+F25</f>
        <v>518</v>
      </c>
      <c r="G19" s="207">
        <f>G20+G21+G22+G23+G24+G25</f>
        <v>124</v>
      </c>
      <c r="H19" s="71"/>
      <c r="I19" s="197"/>
      <c r="J19" s="198"/>
      <c r="K19" s="73">
        <v>0</v>
      </c>
      <c r="L19" s="73">
        <v>0</v>
      </c>
      <c r="M19" s="78"/>
      <c r="N19" s="79"/>
      <c r="O19" s="78"/>
      <c r="P19" s="80"/>
    </row>
    <row r="20" spans="1:16" s="1" customFormat="1" ht="34.5" customHeight="1">
      <c r="A20" s="185" t="s">
        <v>152</v>
      </c>
      <c r="B20" s="187" t="s">
        <v>153</v>
      </c>
      <c r="C20" s="67" t="s">
        <v>105</v>
      </c>
      <c r="D20" s="68">
        <f aca="true" t="shared" si="3" ref="D20:D25">E20+F20</f>
        <v>150</v>
      </c>
      <c r="E20" s="69">
        <f aca="true" t="shared" si="4" ref="E20:E27">F20*0.5</f>
        <v>50</v>
      </c>
      <c r="F20" s="70">
        <f t="shared" si="2"/>
        <v>100</v>
      </c>
      <c r="G20" s="198">
        <v>60</v>
      </c>
      <c r="H20" s="71"/>
      <c r="I20" s="197">
        <v>34</v>
      </c>
      <c r="J20" s="198">
        <v>66</v>
      </c>
      <c r="K20" s="73">
        <v>0</v>
      </c>
      <c r="L20" s="73">
        <v>0</v>
      </c>
      <c r="M20" s="78"/>
      <c r="N20" s="79"/>
      <c r="O20" s="78"/>
      <c r="P20" s="80"/>
    </row>
    <row r="21" spans="1:16" s="1" customFormat="1" ht="34.5" customHeight="1">
      <c r="A21" s="185" t="s">
        <v>154</v>
      </c>
      <c r="B21" s="188" t="s">
        <v>155</v>
      </c>
      <c r="C21" s="189" t="s">
        <v>139</v>
      </c>
      <c r="D21" s="190">
        <f t="shared" si="3"/>
        <v>231</v>
      </c>
      <c r="E21" s="69">
        <f t="shared" si="4"/>
        <v>77</v>
      </c>
      <c r="F21" s="191">
        <f t="shared" si="2"/>
        <v>154</v>
      </c>
      <c r="G21" s="198">
        <v>30</v>
      </c>
      <c r="H21" s="81"/>
      <c r="I21" s="197">
        <v>50</v>
      </c>
      <c r="J21" s="198">
        <v>104</v>
      </c>
      <c r="K21" s="192">
        <v>0</v>
      </c>
      <c r="L21" s="192">
        <v>0</v>
      </c>
      <c r="M21" s="82"/>
      <c r="N21" s="83"/>
      <c r="O21" s="82"/>
      <c r="P21" s="84"/>
    </row>
    <row r="22" spans="1:62" s="3" customFormat="1" ht="23.25">
      <c r="A22" s="185" t="s">
        <v>156</v>
      </c>
      <c r="B22" s="188" t="s">
        <v>16</v>
      </c>
      <c r="C22" s="195" t="s">
        <v>97</v>
      </c>
      <c r="D22" s="190">
        <f t="shared" si="3"/>
        <v>117</v>
      </c>
      <c r="E22" s="69">
        <f t="shared" si="4"/>
        <v>39</v>
      </c>
      <c r="F22" s="191">
        <f t="shared" si="2"/>
        <v>78</v>
      </c>
      <c r="G22" s="198">
        <v>24</v>
      </c>
      <c r="H22" s="196"/>
      <c r="I22" s="197">
        <v>34</v>
      </c>
      <c r="J22" s="198">
        <v>44</v>
      </c>
      <c r="K22" s="192">
        <v>0</v>
      </c>
      <c r="L22" s="192">
        <v>0</v>
      </c>
      <c r="M22" s="78"/>
      <c r="N22" s="79"/>
      <c r="O22" s="78"/>
      <c r="P22" s="7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4"/>
    </row>
    <row r="23" spans="1:61" s="1" customFormat="1" ht="32.25" customHeight="1">
      <c r="A23" s="185" t="s">
        <v>157</v>
      </c>
      <c r="B23" s="187" t="s">
        <v>158</v>
      </c>
      <c r="C23" s="67" t="s">
        <v>97</v>
      </c>
      <c r="D23" s="68">
        <f t="shared" si="3"/>
        <v>162</v>
      </c>
      <c r="E23" s="69">
        <f t="shared" si="4"/>
        <v>54</v>
      </c>
      <c r="F23" s="70">
        <f t="shared" si="2"/>
        <v>108</v>
      </c>
      <c r="G23" s="198">
        <v>0</v>
      </c>
      <c r="H23" s="71"/>
      <c r="I23" s="197">
        <v>52</v>
      </c>
      <c r="J23" s="198">
        <v>56</v>
      </c>
      <c r="K23" s="73">
        <v>0</v>
      </c>
      <c r="L23" s="73">
        <v>0</v>
      </c>
      <c r="M23" s="74"/>
      <c r="N23" s="73"/>
      <c r="O23" s="74"/>
      <c r="P23" s="75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1" customFormat="1" ht="32.25" customHeight="1">
      <c r="A24" s="185" t="s">
        <v>159</v>
      </c>
      <c r="B24" s="187" t="s">
        <v>17</v>
      </c>
      <c r="C24" s="67" t="s">
        <v>103</v>
      </c>
      <c r="D24" s="68">
        <f t="shared" si="3"/>
        <v>58.5</v>
      </c>
      <c r="E24" s="69">
        <f t="shared" si="4"/>
        <v>19.5</v>
      </c>
      <c r="F24" s="70">
        <f>I24+J24</f>
        <v>39</v>
      </c>
      <c r="G24" s="198">
        <v>6</v>
      </c>
      <c r="H24" s="71"/>
      <c r="I24" s="197">
        <v>39</v>
      </c>
      <c r="J24" s="198"/>
      <c r="K24" s="73">
        <v>0</v>
      </c>
      <c r="L24" s="73">
        <v>0</v>
      </c>
      <c r="M24" s="78"/>
      <c r="N24" s="79"/>
      <c r="O24" s="78"/>
      <c r="P24" s="80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1" customFormat="1" ht="32.25" customHeight="1">
      <c r="A25" s="185" t="s">
        <v>160</v>
      </c>
      <c r="B25" s="187" t="s">
        <v>161</v>
      </c>
      <c r="C25" s="202" t="s">
        <v>97</v>
      </c>
      <c r="D25" s="68">
        <f t="shared" si="3"/>
        <v>58.5</v>
      </c>
      <c r="E25" s="69">
        <f t="shared" si="4"/>
        <v>19.5</v>
      </c>
      <c r="F25" s="70">
        <f>I25+J25</f>
        <v>39</v>
      </c>
      <c r="G25" s="198">
        <v>4</v>
      </c>
      <c r="H25" s="97"/>
      <c r="I25" s="203">
        <v>11</v>
      </c>
      <c r="J25" s="203">
        <v>28</v>
      </c>
      <c r="K25" s="73">
        <v>0</v>
      </c>
      <c r="L25" s="73">
        <v>0</v>
      </c>
      <c r="M25" s="78"/>
      <c r="N25" s="83"/>
      <c r="O25" s="82"/>
      <c r="P25" s="84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1" customFormat="1" ht="32.25" customHeight="1">
      <c r="A26" s="193"/>
      <c r="B26" s="194" t="s">
        <v>168</v>
      </c>
      <c r="C26" s="202"/>
      <c r="D26" s="207">
        <f>D27</f>
        <v>54</v>
      </c>
      <c r="E26" s="207">
        <f>E27</f>
        <v>18</v>
      </c>
      <c r="F26" s="207">
        <f>F27</f>
        <v>36</v>
      </c>
      <c r="G26" s="207">
        <v>6</v>
      </c>
      <c r="H26" s="97"/>
      <c r="I26" s="203"/>
      <c r="J26" s="203"/>
      <c r="K26" s="73">
        <v>0</v>
      </c>
      <c r="L26" s="73">
        <v>0</v>
      </c>
      <c r="M26" s="78"/>
      <c r="N26" s="83"/>
      <c r="O26" s="82"/>
      <c r="P26" s="84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1" customFormat="1" ht="32.25" customHeight="1" thickBot="1">
      <c r="A27" s="185" t="s">
        <v>162</v>
      </c>
      <c r="B27" s="187" t="s">
        <v>163</v>
      </c>
      <c r="C27" s="86" t="s">
        <v>97</v>
      </c>
      <c r="D27" s="87">
        <f>E27+F27</f>
        <v>54</v>
      </c>
      <c r="E27" s="88">
        <f t="shared" si="4"/>
        <v>18</v>
      </c>
      <c r="F27" s="89">
        <f t="shared" si="2"/>
        <v>36</v>
      </c>
      <c r="G27" s="199">
        <v>30</v>
      </c>
      <c r="H27" s="200"/>
      <c r="I27" s="197">
        <v>18</v>
      </c>
      <c r="J27" s="198">
        <v>18</v>
      </c>
      <c r="K27" s="164">
        <v>0</v>
      </c>
      <c r="L27" s="164">
        <v>0</v>
      </c>
      <c r="M27" s="201"/>
      <c r="N27" s="91"/>
      <c r="O27" s="90"/>
      <c r="P27" s="92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5" customFormat="1" ht="24.75" customHeight="1" thickBot="1">
      <c r="A28" s="110">
        <v>1</v>
      </c>
      <c r="B28" s="52">
        <v>2</v>
      </c>
      <c r="C28" s="111">
        <v>3</v>
      </c>
      <c r="D28" s="52">
        <v>4</v>
      </c>
      <c r="E28" s="51">
        <v>5</v>
      </c>
      <c r="F28" s="112">
        <v>6</v>
      </c>
      <c r="G28" s="110">
        <v>7</v>
      </c>
      <c r="H28" s="52">
        <v>8</v>
      </c>
      <c r="I28" s="111">
        <v>9</v>
      </c>
      <c r="J28" s="52">
        <v>10</v>
      </c>
      <c r="K28" s="51">
        <v>11</v>
      </c>
      <c r="L28" s="112">
        <v>12</v>
      </c>
      <c r="M28" s="110">
        <v>13</v>
      </c>
      <c r="N28" s="52">
        <v>14</v>
      </c>
      <c r="O28" s="111">
        <v>15</v>
      </c>
      <c r="P28" s="52">
        <v>16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1" customFormat="1" ht="47.25" customHeight="1" thickBot="1">
      <c r="A29" s="44" t="s">
        <v>19</v>
      </c>
      <c r="B29" s="113" t="s">
        <v>24</v>
      </c>
      <c r="C29" s="114" t="s">
        <v>171</v>
      </c>
      <c r="D29" s="115">
        <f>SUM(D30:D35)</f>
        <v>762</v>
      </c>
      <c r="E29" s="116">
        <f>SUM(E30:E35)</f>
        <v>254</v>
      </c>
      <c r="F29" s="116">
        <f>SUM(F30:F35)</f>
        <v>508</v>
      </c>
      <c r="G29" s="115">
        <f>SUM(G30:G35)</f>
        <v>348</v>
      </c>
      <c r="H29" s="117"/>
      <c r="I29" s="118"/>
      <c r="J29" s="43"/>
      <c r="K29" s="117"/>
      <c r="L29" s="117"/>
      <c r="M29" s="117"/>
      <c r="N29" s="117"/>
      <c r="O29" s="117"/>
      <c r="P29" s="119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1" customFormat="1" ht="30.75" customHeight="1">
      <c r="A30" s="66" t="s">
        <v>20</v>
      </c>
      <c r="B30" s="93" t="s">
        <v>67</v>
      </c>
      <c r="C30" s="94" t="s">
        <v>103</v>
      </c>
      <c r="D30" s="68">
        <f aca="true" t="shared" si="5" ref="D30:D35">SUM(E30:F30)</f>
        <v>60</v>
      </c>
      <c r="E30" s="73">
        <v>12</v>
      </c>
      <c r="F30" s="72">
        <f aca="true" t="shared" si="6" ref="F30:F35">SUM(J30:P30)</f>
        <v>48</v>
      </c>
      <c r="G30" s="72">
        <v>0</v>
      </c>
      <c r="H30" s="72"/>
      <c r="I30" s="72"/>
      <c r="J30" s="72"/>
      <c r="K30" s="73">
        <v>0</v>
      </c>
      <c r="L30" s="73">
        <v>48</v>
      </c>
      <c r="M30" s="72"/>
      <c r="N30" s="73">
        <v>0</v>
      </c>
      <c r="O30" s="73">
        <v>0</v>
      </c>
      <c r="P30" s="95">
        <v>0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30.75" customHeight="1">
      <c r="A31" s="66" t="s">
        <v>21</v>
      </c>
      <c r="B31" s="96" t="s">
        <v>4</v>
      </c>
      <c r="C31" s="94" t="s">
        <v>103</v>
      </c>
      <c r="D31" s="68">
        <f t="shared" si="5"/>
        <v>60</v>
      </c>
      <c r="E31" s="73">
        <v>12</v>
      </c>
      <c r="F31" s="72">
        <f t="shared" si="6"/>
        <v>48</v>
      </c>
      <c r="G31" s="97">
        <v>8</v>
      </c>
      <c r="H31" s="97"/>
      <c r="I31" s="97"/>
      <c r="J31" s="97"/>
      <c r="K31" s="97">
        <v>48</v>
      </c>
      <c r="L31" s="73">
        <v>0</v>
      </c>
      <c r="M31" s="73">
        <v>0</v>
      </c>
      <c r="N31" s="73">
        <v>0</v>
      </c>
      <c r="O31" s="73">
        <v>0</v>
      </c>
      <c r="P31" s="95">
        <v>0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30.75" customHeight="1">
      <c r="A32" s="66" t="s">
        <v>22</v>
      </c>
      <c r="B32" s="96" t="s">
        <v>25</v>
      </c>
      <c r="C32" s="178" t="s">
        <v>174</v>
      </c>
      <c r="D32" s="68">
        <f t="shared" si="5"/>
        <v>190</v>
      </c>
      <c r="E32" s="73">
        <v>24</v>
      </c>
      <c r="F32" s="72">
        <f t="shared" si="6"/>
        <v>166</v>
      </c>
      <c r="G32" s="97">
        <v>166</v>
      </c>
      <c r="H32" s="97"/>
      <c r="I32" s="97"/>
      <c r="J32" s="97"/>
      <c r="K32" s="97">
        <v>32</v>
      </c>
      <c r="L32" s="97">
        <v>46</v>
      </c>
      <c r="M32" s="97">
        <v>16</v>
      </c>
      <c r="N32" s="97">
        <v>28</v>
      </c>
      <c r="O32" s="97">
        <v>44</v>
      </c>
      <c r="P32" s="95">
        <v>0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30.75" customHeight="1">
      <c r="A33" s="98" t="s">
        <v>23</v>
      </c>
      <c r="B33" s="99" t="s">
        <v>1</v>
      </c>
      <c r="C33" s="100" t="s">
        <v>173</v>
      </c>
      <c r="D33" s="68">
        <f t="shared" si="5"/>
        <v>332</v>
      </c>
      <c r="E33" s="101">
        <v>166</v>
      </c>
      <c r="F33" s="102">
        <f t="shared" si="6"/>
        <v>166</v>
      </c>
      <c r="G33" s="103">
        <v>158</v>
      </c>
      <c r="H33" s="103"/>
      <c r="I33" s="103"/>
      <c r="J33" s="103"/>
      <c r="K33" s="103">
        <v>32</v>
      </c>
      <c r="L33" s="103">
        <v>48</v>
      </c>
      <c r="M33" s="103">
        <v>16</v>
      </c>
      <c r="N33" s="103">
        <v>26</v>
      </c>
      <c r="O33" s="103">
        <v>44</v>
      </c>
      <c r="P33" s="95">
        <v>0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30.75" customHeight="1">
      <c r="A34" s="76" t="s">
        <v>70</v>
      </c>
      <c r="B34" s="104" t="s">
        <v>71</v>
      </c>
      <c r="C34" s="94" t="s">
        <v>103</v>
      </c>
      <c r="D34" s="68">
        <f t="shared" si="5"/>
        <v>72</v>
      </c>
      <c r="E34" s="73">
        <f>F34/2</f>
        <v>24</v>
      </c>
      <c r="F34" s="72">
        <f t="shared" si="6"/>
        <v>48</v>
      </c>
      <c r="G34" s="105">
        <v>8</v>
      </c>
      <c r="H34" s="105"/>
      <c r="I34" s="105"/>
      <c r="J34" s="105"/>
      <c r="K34" s="97">
        <v>48</v>
      </c>
      <c r="L34" s="73">
        <v>0</v>
      </c>
      <c r="M34" s="73">
        <v>0</v>
      </c>
      <c r="N34" s="73">
        <v>0</v>
      </c>
      <c r="O34" s="73">
        <v>0</v>
      </c>
      <c r="P34" s="95">
        <v>0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30.75" customHeight="1" thickBot="1">
      <c r="A35" s="106" t="s">
        <v>80</v>
      </c>
      <c r="B35" s="107" t="s">
        <v>82</v>
      </c>
      <c r="C35" s="108" t="s">
        <v>103</v>
      </c>
      <c r="D35" s="68">
        <f t="shared" si="5"/>
        <v>48</v>
      </c>
      <c r="E35" s="73">
        <f>F35/2</f>
        <v>16</v>
      </c>
      <c r="F35" s="72">
        <f t="shared" si="6"/>
        <v>32</v>
      </c>
      <c r="G35" s="109">
        <v>8</v>
      </c>
      <c r="H35" s="109"/>
      <c r="I35" s="109"/>
      <c r="J35" s="109"/>
      <c r="K35" s="73">
        <v>0</v>
      </c>
      <c r="L35" s="73">
        <v>0</v>
      </c>
      <c r="M35" s="73">
        <v>0</v>
      </c>
      <c r="N35" s="73">
        <v>0</v>
      </c>
      <c r="O35" s="109">
        <v>32</v>
      </c>
      <c r="P35" s="95">
        <v>0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47.25" thickBot="1">
      <c r="A36" s="120" t="s">
        <v>26</v>
      </c>
      <c r="B36" s="121" t="s">
        <v>29</v>
      </c>
      <c r="C36" s="122" t="s">
        <v>101</v>
      </c>
      <c r="D36" s="115">
        <f>SUM(D37:D38)</f>
        <v>192</v>
      </c>
      <c r="E36" s="117">
        <f>SUM(E37:E38)</f>
        <v>64</v>
      </c>
      <c r="F36" s="117">
        <f>SUM(F37:F38)</f>
        <v>128</v>
      </c>
      <c r="G36" s="117">
        <f>SUM(G37:G38)</f>
        <v>82</v>
      </c>
      <c r="H36" s="117"/>
      <c r="I36" s="123"/>
      <c r="J36" s="123"/>
      <c r="K36" s="117"/>
      <c r="L36" s="117"/>
      <c r="M36" s="117"/>
      <c r="N36" s="117"/>
      <c r="O36" s="117"/>
      <c r="P36" s="11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30" customHeight="1" thickBot="1">
      <c r="A37" s="63" t="s">
        <v>27</v>
      </c>
      <c r="B37" s="124" t="s">
        <v>0</v>
      </c>
      <c r="C37" s="125" t="s">
        <v>104</v>
      </c>
      <c r="D37" s="68">
        <f>SUM(E37:F37)</f>
        <v>96</v>
      </c>
      <c r="E37" s="73">
        <f>F37/2</f>
        <v>32</v>
      </c>
      <c r="F37" s="72">
        <f>SUM(J37:P37)</f>
        <v>64</v>
      </c>
      <c r="G37" s="126">
        <v>40</v>
      </c>
      <c r="H37" s="126"/>
      <c r="I37" s="126"/>
      <c r="J37" s="126"/>
      <c r="K37" s="126">
        <v>64</v>
      </c>
      <c r="L37" s="73">
        <v>0</v>
      </c>
      <c r="M37" s="73">
        <v>0</v>
      </c>
      <c r="N37" s="73">
        <v>0</v>
      </c>
      <c r="O37" s="73">
        <v>0</v>
      </c>
      <c r="P37" s="95">
        <v>0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30" customHeight="1" thickBot="1">
      <c r="A38" s="63" t="s">
        <v>28</v>
      </c>
      <c r="B38" s="124" t="s">
        <v>30</v>
      </c>
      <c r="C38" s="94" t="s">
        <v>103</v>
      </c>
      <c r="D38" s="68">
        <f>SUM(E38:F38)</f>
        <v>96</v>
      </c>
      <c r="E38" s="73">
        <f>F38/2</f>
        <v>32</v>
      </c>
      <c r="F38" s="72">
        <f>SUM(J38:P38)</f>
        <v>64</v>
      </c>
      <c r="G38" s="183">
        <v>42</v>
      </c>
      <c r="H38" s="127"/>
      <c r="I38" s="127"/>
      <c r="J38" s="127"/>
      <c r="K38" s="127">
        <v>64</v>
      </c>
      <c r="L38" s="73">
        <v>0</v>
      </c>
      <c r="M38" s="73">
        <v>0</v>
      </c>
      <c r="N38" s="73">
        <v>0</v>
      </c>
      <c r="O38" s="73">
        <v>0</v>
      </c>
      <c r="P38" s="95">
        <v>0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26.25" customHeight="1" thickBot="1">
      <c r="A39" s="128" t="s">
        <v>31</v>
      </c>
      <c r="B39" s="128" t="s">
        <v>32</v>
      </c>
      <c r="C39" s="122" t="s">
        <v>170</v>
      </c>
      <c r="D39" s="129">
        <f>SUM(D40,D57)</f>
        <v>4428</v>
      </c>
      <c r="E39" s="116">
        <f>SUM(E40,E57)</f>
        <v>1176</v>
      </c>
      <c r="F39" s="116">
        <f>SUM(F40,F57)</f>
        <v>3252</v>
      </c>
      <c r="G39" s="116">
        <f>SUM(G40,G57)</f>
        <v>1070</v>
      </c>
      <c r="H39" s="116">
        <f>SUM(H40,H57)</f>
        <v>66</v>
      </c>
      <c r="I39" s="116"/>
      <c r="J39" s="116"/>
      <c r="K39" s="116"/>
      <c r="L39" s="116"/>
      <c r="M39" s="116"/>
      <c r="N39" s="116"/>
      <c r="O39" s="116"/>
      <c r="P39" s="11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26.25" customHeight="1" thickBot="1">
      <c r="A40" s="128" t="s">
        <v>33</v>
      </c>
      <c r="B40" s="130" t="s">
        <v>116</v>
      </c>
      <c r="C40" s="122" t="s">
        <v>169</v>
      </c>
      <c r="D40" s="115">
        <f>SUM(D41:D55)</f>
        <v>2286</v>
      </c>
      <c r="E40" s="116">
        <f>SUM(E41:E55)</f>
        <v>762</v>
      </c>
      <c r="F40" s="116">
        <f>SUM(F41:F55)</f>
        <v>1524</v>
      </c>
      <c r="G40" s="115">
        <f>SUM(G41:G55)</f>
        <v>612</v>
      </c>
      <c r="H40" s="115">
        <f>SUM(H41:H55)</f>
        <v>20</v>
      </c>
      <c r="I40" s="117">
        <f aca="true" t="shared" si="7" ref="I40:P40">SUM(I41:I55)</f>
        <v>0</v>
      </c>
      <c r="J40" s="117">
        <f t="shared" si="7"/>
        <v>0</v>
      </c>
      <c r="K40" s="117">
        <f>SUM(K41:K55)</f>
        <v>288</v>
      </c>
      <c r="L40" s="117">
        <f>SUM(L41:L55)</f>
        <v>704</v>
      </c>
      <c r="M40" s="117">
        <f>SUM(M41:M55)</f>
        <v>202</v>
      </c>
      <c r="N40" s="117">
        <f t="shared" si="7"/>
        <v>0</v>
      </c>
      <c r="O40" s="117">
        <f t="shared" si="7"/>
        <v>330</v>
      </c>
      <c r="P40" s="119">
        <f t="shared" si="7"/>
        <v>0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30.75" customHeight="1">
      <c r="A41" s="104" t="s">
        <v>34</v>
      </c>
      <c r="B41" s="131" t="s">
        <v>48</v>
      </c>
      <c r="C41" s="94" t="s">
        <v>105</v>
      </c>
      <c r="D41" s="68">
        <f>SUM(E41:F41)</f>
        <v>156</v>
      </c>
      <c r="E41" s="73">
        <f>F41/2</f>
        <v>52</v>
      </c>
      <c r="F41" s="72">
        <f aca="true" t="shared" si="8" ref="F41:F54">SUM(J41:P41)</f>
        <v>104</v>
      </c>
      <c r="G41" s="126">
        <v>104</v>
      </c>
      <c r="H41" s="126">
        <v>0</v>
      </c>
      <c r="I41" s="126">
        <v>0</v>
      </c>
      <c r="J41" s="126">
        <v>0</v>
      </c>
      <c r="K41" s="126">
        <v>80</v>
      </c>
      <c r="L41" s="126">
        <v>24</v>
      </c>
      <c r="M41" s="126">
        <v>0</v>
      </c>
      <c r="N41" s="126">
        <v>0</v>
      </c>
      <c r="O41" s="126">
        <v>0</v>
      </c>
      <c r="P41" s="132">
        <v>0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16" ht="30.75" customHeight="1">
      <c r="A42" s="167" t="s">
        <v>35</v>
      </c>
      <c r="B42" s="96" t="s">
        <v>49</v>
      </c>
      <c r="C42" s="94" t="s">
        <v>103</v>
      </c>
      <c r="D42" s="68">
        <f aca="true" t="shared" si="9" ref="D42:D55">SUM(E42:F42)</f>
        <v>105</v>
      </c>
      <c r="E42" s="73">
        <f aca="true" t="shared" si="10" ref="E42:E55">F42/2</f>
        <v>35</v>
      </c>
      <c r="F42" s="72">
        <f t="shared" si="8"/>
        <v>70</v>
      </c>
      <c r="G42" s="97">
        <v>70</v>
      </c>
      <c r="H42" s="126">
        <v>0</v>
      </c>
      <c r="I42" s="126">
        <v>0</v>
      </c>
      <c r="J42" s="126">
        <v>0</v>
      </c>
      <c r="K42" s="126">
        <v>0</v>
      </c>
      <c r="L42" s="97">
        <v>70</v>
      </c>
      <c r="M42" s="126">
        <v>0</v>
      </c>
      <c r="N42" s="126">
        <v>0</v>
      </c>
      <c r="O42" s="126">
        <v>0</v>
      </c>
      <c r="P42" s="132">
        <v>0</v>
      </c>
    </row>
    <row r="43" spans="1:16" ht="30.75" customHeight="1">
      <c r="A43" s="104" t="s">
        <v>36</v>
      </c>
      <c r="B43" s="96" t="s">
        <v>50</v>
      </c>
      <c r="C43" s="125" t="s">
        <v>126</v>
      </c>
      <c r="D43" s="68">
        <f t="shared" si="9"/>
        <v>192</v>
      </c>
      <c r="E43" s="73">
        <f t="shared" si="10"/>
        <v>64</v>
      </c>
      <c r="F43" s="72">
        <f t="shared" si="8"/>
        <v>128</v>
      </c>
      <c r="G43" s="97">
        <v>30</v>
      </c>
      <c r="H43" s="126">
        <v>0</v>
      </c>
      <c r="I43" s="126">
        <v>0</v>
      </c>
      <c r="J43" s="126">
        <v>0</v>
      </c>
      <c r="K43" s="97">
        <v>64</v>
      </c>
      <c r="L43" s="126">
        <v>64</v>
      </c>
      <c r="M43" s="126">
        <v>0</v>
      </c>
      <c r="N43" s="126">
        <v>0</v>
      </c>
      <c r="O43" s="126">
        <v>0</v>
      </c>
      <c r="P43" s="132">
        <v>0</v>
      </c>
    </row>
    <row r="44" spans="1:16" ht="30.75" customHeight="1">
      <c r="A44" s="167" t="s">
        <v>37</v>
      </c>
      <c r="B44" s="96" t="s">
        <v>51</v>
      </c>
      <c r="C44" s="125" t="s">
        <v>104</v>
      </c>
      <c r="D44" s="68">
        <f t="shared" si="9"/>
        <v>120</v>
      </c>
      <c r="E44" s="73">
        <f t="shared" si="10"/>
        <v>40</v>
      </c>
      <c r="F44" s="72">
        <f t="shared" si="8"/>
        <v>80</v>
      </c>
      <c r="G44" s="97">
        <v>12</v>
      </c>
      <c r="H44" s="126">
        <v>0</v>
      </c>
      <c r="I44" s="126">
        <v>0</v>
      </c>
      <c r="J44" s="126">
        <v>0</v>
      </c>
      <c r="K44" s="97">
        <v>80</v>
      </c>
      <c r="L44" s="126">
        <v>0</v>
      </c>
      <c r="M44" s="126">
        <v>0</v>
      </c>
      <c r="N44" s="126">
        <v>0</v>
      </c>
      <c r="O44" s="126">
        <v>0</v>
      </c>
      <c r="P44" s="132">
        <v>0</v>
      </c>
    </row>
    <row r="45" spans="1:16" ht="30.75" customHeight="1">
      <c r="A45" s="104" t="s">
        <v>38</v>
      </c>
      <c r="B45" s="133" t="s">
        <v>117</v>
      </c>
      <c r="C45" s="94" t="s">
        <v>103</v>
      </c>
      <c r="D45" s="68">
        <f t="shared" si="9"/>
        <v>72</v>
      </c>
      <c r="E45" s="73">
        <f t="shared" si="10"/>
        <v>24</v>
      </c>
      <c r="F45" s="72">
        <f t="shared" si="8"/>
        <v>48</v>
      </c>
      <c r="G45" s="170">
        <v>10</v>
      </c>
      <c r="H45" s="126">
        <v>0</v>
      </c>
      <c r="I45" s="126">
        <v>0</v>
      </c>
      <c r="J45" s="126">
        <v>0</v>
      </c>
      <c r="K45" s="126">
        <v>0</v>
      </c>
      <c r="L45" s="171">
        <v>48</v>
      </c>
      <c r="M45" s="97">
        <v>0</v>
      </c>
      <c r="N45" s="126">
        <v>0</v>
      </c>
      <c r="O45" s="126">
        <v>0</v>
      </c>
      <c r="P45" s="132">
        <v>0</v>
      </c>
    </row>
    <row r="46" spans="1:16" ht="30.75" customHeight="1">
      <c r="A46" s="167" t="s">
        <v>39</v>
      </c>
      <c r="B46" s="133" t="s">
        <v>118</v>
      </c>
      <c r="C46" s="178" t="s">
        <v>126</v>
      </c>
      <c r="D46" s="68">
        <f t="shared" si="9"/>
        <v>210</v>
      </c>
      <c r="E46" s="73">
        <f t="shared" si="10"/>
        <v>70</v>
      </c>
      <c r="F46" s="72">
        <f t="shared" si="8"/>
        <v>140</v>
      </c>
      <c r="G46" s="97">
        <v>38</v>
      </c>
      <c r="H46" s="126">
        <v>0</v>
      </c>
      <c r="I46" s="126">
        <v>0</v>
      </c>
      <c r="J46" s="126">
        <v>0</v>
      </c>
      <c r="K46" s="126">
        <v>64</v>
      </c>
      <c r="L46" s="97">
        <v>76</v>
      </c>
      <c r="M46" s="126">
        <v>0</v>
      </c>
      <c r="N46" s="126">
        <v>0</v>
      </c>
      <c r="O46" s="126">
        <v>0</v>
      </c>
      <c r="P46" s="132">
        <v>0</v>
      </c>
    </row>
    <row r="47" spans="1:16" ht="30.75" customHeight="1">
      <c r="A47" s="104" t="s">
        <v>40</v>
      </c>
      <c r="B47" s="96" t="s">
        <v>52</v>
      </c>
      <c r="C47" s="125" t="s">
        <v>139</v>
      </c>
      <c r="D47" s="68">
        <f t="shared" si="9"/>
        <v>270</v>
      </c>
      <c r="E47" s="73">
        <f t="shared" si="10"/>
        <v>90</v>
      </c>
      <c r="F47" s="72">
        <f t="shared" si="8"/>
        <v>180</v>
      </c>
      <c r="G47" s="97">
        <v>40</v>
      </c>
      <c r="H47" s="126">
        <v>0</v>
      </c>
      <c r="I47" s="126">
        <v>0</v>
      </c>
      <c r="J47" s="126">
        <v>0</v>
      </c>
      <c r="K47" s="126">
        <v>0</v>
      </c>
      <c r="L47" s="170">
        <v>138</v>
      </c>
      <c r="M47" s="170">
        <v>42</v>
      </c>
      <c r="N47" s="126">
        <v>0</v>
      </c>
      <c r="O47" s="126">
        <v>0</v>
      </c>
      <c r="P47" s="132">
        <v>0</v>
      </c>
    </row>
    <row r="48" spans="1:16" ht="30.75" customHeight="1">
      <c r="A48" s="167" t="s">
        <v>41</v>
      </c>
      <c r="B48" s="96" t="s">
        <v>53</v>
      </c>
      <c r="C48" s="178" t="s">
        <v>175</v>
      </c>
      <c r="D48" s="68">
        <f t="shared" si="9"/>
        <v>285</v>
      </c>
      <c r="E48" s="73">
        <f t="shared" si="10"/>
        <v>95</v>
      </c>
      <c r="F48" s="72">
        <f t="shared" si="8"/>
        <v>190</v>
      </c>
      <c r="G48" s="170">
        <v>88</v>
      </c>
      <c r="H48" s="126">
        <v>0</v>
      </c>
      <c r="I48" s="126">
        <v>0</v>
      </c>
      <c r="J48" s="126">
        <v>0</v>
      </c>
      <c r="K48" s="126">
        <v>0</v>
      </c>
      <c r="L48" s="97">
        <v>142</v>
      </c>
      <c r="M48" s="170">
        <v>48</v>
      </c>
      <c r="N48" s="126">
        <v>0</v>
      </c>
      <c r="O48" s="126">
        <v>0</v>
      </c>
      <c r="P48" s="132">
        <v>0</v>
      </c>
    </row>
    <row r="49" spans="1:16" ht="30.75" customHeight="1">
      <c r="A49" s="104" t="s">
        <v>42</v>
      </c>
      <c r="B49" s="96" t="s">
        <v>54</v>
      </c>
      <c r="C49" s="178" t="s">
        <v>104</v>
      </c>
      <c r="D49" s="212">
        <f t="shared" si="9"/>
        <v>159</v>
      </c>
      <c r="E49" s="73">
        <f t="shared" si="10"/>
        <v>53</v>
      </c>
      <c r="F49" s="213">
        <f t="shared" si="8"/>
        <v>106</v>
      </c>
      <c r="G49" s="170">
        <v>28</v>
      </c>
      <c r="H49" s="211">
        <v>20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211">
        <v>106</v>
      </c>
      <c r="P49" s="132">
        <v>0</v>
      </c>
    </row>
    <row r="50" spans="1:16" ht="46.5" customHeight="1">
      <c r="A50" s="167" t="s">
        <v>43</v>
      </c>
      <c r="B50" s="133" t="s">
        <v>55</v>
      </c>
      <c r="C50" s="178" t="s">
        <v>104</v>
      </c>
      <c r="D50" s="68">
        <f t="shared" si="9"/>
        <v>120</v>
      </c>
      <c r="E50" s="73">
        <f t="shared" si="10"/>
        <v>40</v>
      </c>
      <c r="F50" s="72">
        <f t="shared" si="8"/>
        <v>80</v>
      </c>
      <c r="G50" s="97">
        <v>40</v>
      </c>
      <c r="H50" s="126">
        <v>0</v>
      </c>
      <c r="I50" s="126">
        <v>0</v>
      </c>
      <c r="J50" s="126">
        <v>0</v>
      </c>
      <c r="K50" s="126">
        <v>0</v>
      </c>
      <c r="L50" s="97">
        <v>0</v>
      </c>
      <c r="M50" s="126">
        <v>80</v>
      </c>
      <c r="N50" s="126">
        <v>0</v>
      </c>
      <c r="O50" s="126">
        <v>0</v>
      </c>
      <c r="P50" s="132">
        <v>0</v>
      </c>
    </row>
    <row r="51" spans="1:16" ht="45.75" customHeight="1">
      <c r="A51" s="104" t="s">
        <v>44</v>
      </c>
      <c r="B51" s="133" t="s">
        <v>128</v>
      </c>
      <c r="C51" s="94" t="s">
        <v>105</v>
      </c>
      <c r="D51" s="68">
        <f t="shared" si="9"/>
        <v>120</v>
      </c>
      <c r="E51" s="73">
        <f t="shared" si="10"/>
        <v>40</v>
      </c>
      <c r="F51" s="72">
        <f t="shared" si="8"/>
        <v>80</v>
      </c>
      <c r="G51" s="97">
        <v>60</v>
      </c>
      <c r="H51" s="126">
        <v>0</v>
      </c>
      <c r="I51" s="126">
        <v>0</v>
      </c>
      <c r="J51" s="126">
        <v>0</v>
      </c>
      <c r="K51" s="126">
        <v>0</v>
      </c>
      <c r="L51" s="97">
        <v>48</v>
      </c>
      <c r="M51" s="97">
        <v>32</v>
      </c>
      <c r="N51" s="126">
        <v>0</v>
      </c>
      <c r="O51" s="126">
        <v>0</v>
      </c>
      <c r="P51" s="132">
        <v>0</v>
      </c>
    </row>
    <row r="52" spans="1:16" ht="48.75" customHeight="1">
      <c r="A52" s="167" t="s">
        <v>45</v>
      </c>
      <c r="B52" s="133" t="s">
        <v>56</v>
      </c>
      <c r="C52" s="134" t="s">
        <v>104</v>
      </c>
      <c r="D52" s="68">
        <f t="shared" si="9"/>
        <v>186</v>
      </c>
      <c r="E52" s="73">
        <f t="shared" si="10"/>
        <v>62</v>
      </c>
      <c r="F52" s="72">
        <f t="shared" si="8"/>
        <v>124</v>
      </c>
      <c r="G52" s="170">
        <v>32</v>
      </c>
      <c r="H52" s="126">
        <v>0</v>
      </c>
      <c r="I52" s="126">
        <v>0</v>
      </c>
      <c r="J52" s="126">
        <v>0</v>
      </c>
      <c r="K52" s="126">
        <v>0</v>
      </c>
      <c r="L52" s="97">
        <v>0</v>
      </c>
      <c r="M52" s="97">
        <v>0</v>
      </c>
      <c r="N52" s="126">
        <v>0</v>
      </c>
      <c r="O52" s="171">
        <v>124</v>
      </c>
      <c r="P52" s="132">
        <v>0</v>
      </c>
    </row>
    <row r="53" spans="1:16" ht="30.75" customHeight="1">
      <c r="A53" s="104" t="s">
        <v>46</v>
      </c>
      <c r="B53" s="96" t="s">
        <v>57</v>
      </c>
      <c r="C53" s="135" t="s">
        <v>103</v>
      </c>
      <c r="D53" s="68">
        <f t="shared" si="9"/>
        <v>48</v>
      </c>
      <c r="E53" s="73">
        <f t="shared" si="10"/>
        <v>16</v>
      </c>
      <c r="F53" s="77">
        <f t="shared" si="8"/>
        <v>32</v>
      </c>
      <c r="G53" s="97">
        <v>8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97">
        <v>0</v>
      </c>
      <c r="N53" s="126">
        <v>0</v>
      </c>
      <c r="O53" s="126">
        <v>32</v>
      </c>
      <c r="P53" s="132">
        <v>0</v>
      </c>
    </row>
    <row r="54" spans="1:16" ht="30.75" customHeight="1">
      <c r="A54" s="167" t="s">
        <v>47</v>
      </c>
      <c r="B54" s="96" t="s">
        <v>58</v>
      </c>
      <c r="C54" s="94" t="s">
        <v>103</v>
      </c>
      <c r="D54" s="68">
        <f t="shared" si="9"/>
        <v>102</v>
      </c>
      <c r="E54" s="73">
        <f t="shared" si="10"/>
        <v>34</v>
      </c>
      <c r="F54" s="72">
        <f t="shared" si="8"/>
        <v>68</v>
      </c>
      <c r="G54" s="97">
        <v>20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97">
        <v>0</v>
      </c>
      <c r="N54" s="126">
        <v>0</v>
      </c>
      <c r="O54" s="126">
        <v>68</v>
      </c>
      <c r="P54" s="132">
        <v>0</v>
      </c>
    </row>
    <row r="55" spans="1:16" ht="30.75" customHeight="1" thickBot="1">
      <c r="A55" s="136" t="s">
        <v>68</v>
      </c>
      <c r="B55" s="169" t="s">
        <v>69</v>
      </c>
      <c r="C55" s="210" t="s">
        <v>104</v>
      </c>
      <c r="D55" s="87">
        <f t="shared" si="9"/>
        <v>141</v>
      </c>
      <c r="E55" s="164">
        <f t="shared" si="10"/>
        <v>47</v>
      </c>
      <c r="F55" s="137">
        <f>SUM(J55:P55)</f>
        <v>94</v>
      </c>
      <c r="G55" s="123">
        <v>32</v>
      </c>
      <c r="H55" s="123">
        <v>0</v>
      </c>
      <c r="I55" s="123">
        <v>0</v>
      </c>
      <c r="J55" s="123">
        <v>0</v>
      </c>
      <c r="K55" s="123">
        <v>0</v>
      </c>
      <c r="L55" s="123">
        <v>94</v>
      </c>
      <c r="M55" s="123">
        <v>0</v>
      </c>
      <c r="N55" s="123">
        <v>0</v>
      </c>
      <c r="O55" s="123">
        <v>0</v>
      </c>
      <c r="P55" s="138">
        <v>0</v>
      </c>
    </row>
    <row r="56" spans="1:16" s="147" customFormat="1" ht="21" customHeight="1" thickBot="1">
      <c r="A56" s="20">
        <v>1</v>
      </c>
      <c r="B56" s="20">
        <v>2</v>
      </c>
      <c r="C56" s="21">
        <v>3</v>
      </c>
      <c r="D56" s="22">
        <v>4</v>
      </c>
      <c r="E56" s="23">
        <v>5</v>
      </c>
      <c r="F56" s="24">
        <v>6</v>
      </c>
      <c r="G56" s="20">
        <v>7</v>
      </c>
      <c r="H56" s="20">
        <v>8</v>
      </c>
      <c r="I56" s="21">
        <v>9</v>
      </c>
      <c r="J56" s="22">
        <v>10</v>
      </c>
      <c r="K56" s="23">
        <v>11</v>
      </c>
      <c r="L56" s="24">
        <v>12</v>
      </c>
      <c r="M56" s="20">
        <v>13</v>
      </c>
      <c r="N56" s="20">
        <v>14</v>
      </c>
      <c r="O56" s="21">
        <v>15</v>
      </c>
      <c r="P56" s="25">
        <v>16</v>
      </c>
    </row>
    <row r="57" spans="1:17" s="147" customFormat="1" ht="21" thickBot="1">
      <c r="A57" s="18" t="s">
        <v>59</v>
      </c>
      <c r="B57" s="18" t="s">
        <v>61</v>
      </c>
      <c r="C57" s="17" t="s">
        <v>141</v>
      </c>
      <c r="D57" s="19">
        <f>SUM(D58,D62,D65,D69)</f>
        <v>2142</v>
      </c>
      <c r="E57" s="13">
        <f>SUM(E58,E61,E62,E64,E65,E68,E69,E71)</f>
        <v>414</v>
      </c>
      <c r="F57" s="13">
        <f>SUM(F58,F62,F65,F69)</f>
        <v>1728</v>
      </c>
      <c r="G57" s="13">
        <f>SUM(G58,G62,G65,G69)</f>
        <v>458</v>
      </c>
      <c r="H57" s="13">
        <f>SUM(H58,H62,H65,H69)</f>
        <v>46</v>
      </c>
      <c r="I57" s="13"/>
      <c r="J57" s="13"/>
      <c r="K57" s="13"/>
      <c r="L57" s="13"/>
      <c r="M57" s="13"/>
      <c r="N57" s="13"/>
      <c r="O57" s="13"/>
      <c r="P57" s="14"/>
      <c r="Q57" s="148"/>
    </row>
    <row r="58" spans="1:16" s="147" customFormat="1" ht="41.25" thickBot="1">
      <c r="A58" s="26" t="s">
        <v>60</v>
      </c>
      <c r="B58" s="27" t="s">
        <v>62</v>
      </c>
      <c r="C58" s="21" t="s">
        <v>106</v>
      </c>
      <c r="D58" s="129">
        <f>SUM(D59:D61)</f>
        <v>873</v>
      </c>
      <c r="E58" s="116">
        <f>SUM(E59:E60)</f>
        <v>219</v>
      </c>
      <c r="F58" s="116">
        <f>SUM(F59:F61)</f>
        <v>654</v>
      </c>
      <c r="G58" s="116">
        <f>SUM(G59:G60)</f>
        <v>264</v>
      </c>
      <c r="H58" s="116">
        <f aca="true" t="shared" si="11" ref="H58:M58">SUM(H59:H60)</f>
        <v>26</v>
      </c>
      <c r="I58" s="116">
        <f t="shared" si="11"/>
        <v>0</v>
      </c>
      <c r="J58" s="116">
        <f t="shared" si="11"/>
        <v>0</v>
      </c>
      <c r="K58" s="116">
        <f t="shared" si="11"/>
        <v>0</v>
      </c>
      <c r="L58" s="116">
        <f t="shared" si="11"/>
        <v>0</v>
      </c>
      <c r="M58" s="116">
        <f t="shared" si="11"/>
        <v>0</v>
      </c>
      <c r="N58" s="116">
        <f>SUM(N59:N61)</f>
        <v>654</v>
      </c>
      <c r="O58" s="116">
        <f>SUM(O59:O61)</f>
        <v>0</v>
      </c>
      <c r="P58" s="119">
        <f>SUM(P59:P60)</f>
        <v>0</v>
      </c>
    </row>
    <row r="59" spans="1:16" s="152" customFormat="1" ht="43.5">
      <c r="A59" s="160" t="s">
        <v>133</v>
      </c>
      <c r="B59" s="162" t="s">
        <v>130</v>
      </c>
      <c r="C59" s="151" t="s">
        <v>104</v>
      </c>
      <c r="D59" s="68">
        <f>SUM(E59:F59)</f>
        <v>336</v>
      </c>
      <c r="E59" s="73">
        <f>F59/2</f>
        <v>112</v>
      </c>
      <c r="F59" s="72">
        <f>SUM(J59:P59)</f>
        <v>224</v>
      </c>
      <c r="G59" s="126">
        <v>114</v>
      </c>
      <c r="H59" s="126">
        <v>26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224</v>
      </c>
      <c r="O59" s="126">
        <v>0</v>
      </c>
      <c r="P59" s="132">
        <v>0</v>
      </c>
    </row>
    <row r="60" spans="1:16" s="152" customFormat="1" ht="50.25" customHeight="1">
      <c r="A60" s="160" t="s">
        <v>134</v>
      </c>
      <c r="B60" s="159" t="s">
        <v>129</v>
      </c>
      <c r="C60" s="151" t="s">
        <v>104</v>
      </c>
      <c r="D60" s="68">
        <f>SUM(E60:F60)</f>
        <v>321</v>
      </c>
      <c r="E60" s="73">
        <f>F60/2</f>
        <v>107</v>
      </c>
      <c r="F60" s="72">
        <f>SUM(J60:P60)</f>
        <v>214</v>
      </c>
      <c r="G60" s="170">
        <v>150</v>
      </c>
      <c r="H60" s="97"/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71">
        <v>214</v>
      </c>
      <c r="O60" s="97">
        <v>0</v>
      </c>
      <c r="P60" s="132">
        <v>0</v>
      </c>
    </row>
    <row r="61" spans="1:16" s="152" customFormat="1" ht="44.25" thickBot="1">
      <c r="A61" s="163" t="s">
        <v>72</v>
      </c>
      <c r="B61" s="162" t="s">
        <v>74</v>
      </c>
      <c r="C61" s="157" t="s">
        <v>103</v>
      </c>
      <c r="D61" s="139">
        <f>SUM(I61:P61)</f>
        <v>216</v>
      </c>
      <c r="E61" s="127"/>
      <c r="F61" s="140">
        <f>SUM(J61:P61)</f>
        <v>216</v>
      </c>
      <c r="G61" s="140"/>
      <c r="H61" s="141"/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97">
        <v>216</v>
      </c>
      <c r="O61" s="97">
        <v>0</v>
      </c>
      <c r="P61" s="132">
        <v>0</v>
      </c>
    </row>
    <row r="62" spans="1:17" s="147" customFormat="1" ht="48" customHeight="1" thickBot="1">
      <c r="A62" s="26" t="s">
        <v>63</v>
      </c>
      <c r="B62" s="27" t="s">
        <v>64</v>
      </c>
      <c r="C62" s="21" t="s">
        <v>106</v>
      </c>
      <c r="D62" s="129">
        <f>SUM(D63:D64)</f>
        <v>369</v>
      </c>
      <c r="E62" s="116">
        <f>SUM(E63)</f>
        <v>75</v>
      </c>
      <c r="F62" s="116">
        <f>SUM(F63:F64)</f>
        <v>294</v>
      </c>
      <c r="G62" s="116">
        <f>SUM(G63)</f>
        <v>90</v>
      </c>
      <c r="H62" s="116">
        <f aca="true" t="shared" si="12" ref="H62:N62">SUM(H63)</f>
        <v>20</v>
      </c>
      <c r="I62" s="116">
        <f t="shared" si="12"/>
        <v>0</v>
      </c>
      <c r="J62" s="116">
        <f t="shared" si="12"/>
        <v>0</v>
      </c>
      <c r="K62" s="116">
        <f t="shared" si="12"/>
        <v>0</v>
      </c>
      <c r="L62" s="116">
        <f t="shared" si="12"/>
        <v>0</v>
      </c>
      <c r="M62" s="116">
        <f t="shared" si="12"/>
        <v>0</v>
      </c>
      <c r="N62" s="116">
        <f t="shared" si="12"/>
        <v>0</v>
      </c>
      <c r="O62" s="116">
        <f>SUM(O63:O64)</f>
        <v>294</v>
      </c>
      <c r="P62" s="119">
        <f>SUM(P63)</f>
        <v>0</v>
      </c>
      <c r="Q62" s="146"/>
    </row>
    <row r="63" spans="1:16" s="152" customFormat="1" ht="43.5">
      <c r="A63" s="163" t="s">
        <v>138</v>
      </c>
      <c r="B63" s="161" t="s">
        <v>123</v>
      </c>
      <c r="C63" s="151" t="s">
        <v>104</v>
      </c>
      <c r="D63" s="68">
        <f>SUM(E63:F63)</f>
        <v>225</v>
      </c>
      <c r="E63" s="73">
        <f>F63/2</f>
        <v>75</v>
      </c>
      <c r="F63" s="72">
        <f>SUM(J63:P63)</f>
        <v>150</v>
      </c>
      <c r="G63" s="126">
        <v>90</v>
      </c>
      <c r="H63" s="127">
        <v>20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150</v>
      </c>
      <c r="P63" s="132">
        <v>0</v>
      </c>
    </row>
    <row r="64" spans="1:16" s="152" customFormat="1" ht="44.25" thickBot="1">
      <c r="A64" s="155" t="s">
        <v>108</v>
      </c>
      <c r="B64" s="162" t="s">
        <v>119</v>
      </c>
      <c r="C64" s="157" t="s">
        <v>103</v>
      </c>
      <c r="D64" s="140">
        <f>SUM(I64:P64)</f>
        <v>144</v>
      </c>
      <c r="E64" s="127"/>
      <c r="F64" s="72">
        <f>SUM(J64:P64)</f>
        <v>144</v>
      </c>
      <c r="G64" s="72"/>
      <c r="H64" s="141"/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  <c r="O64" s="127">
        <v>144</v>
      </c>
      <c r="P64" s="132">
        <v>0</v>
      </c>
    </row>
    <row r="65" spans="1:16" s="147" customFormat="1" ht="61.5" thickBot="1">
      <c r="A65" s="26" t="s">
        <v>65</v>
      </c>
      <c r="B65" s="27" t="s">
        <v>120</v>
      </c>
      <c r="C65" s="21" t="s">
        <v>106</v>
      </c>
      <c r="D65" s="129">
        <f>SUM(D66:D68)</f>
        <v>396</v>
      </c>
      <c r="E65" s="116">
        <f>SUM(E66:E67)</f>
        <v>96</v>
      </c>
      <c r="F65" s="116">
        <f>SUM(F66:F68)</f>
        <v>300</v>
      </c>
      <c r="G65" s="116">
        <f>SUM(G66:G68)</f>
        <v>104</v>
      </c>
      <c r="H65" s="116">
        <f aca="true" t="shared" si="13" ref="H65:N65">SUM(H66:H67)</f>
        <v>0</v>
      </c>
      <c r="I65" s="116">
        <f t="shared" si="13"/>
        <v>0</v>
      </c>
      <c r="J65" s="116">
        <f t="shared" si="13"/>
        <v>0</v>
      </c>
      <c r="K65" s="116">
        <f t="shared" si="13"/>
        <v>0</v>
      </c>
      <c r="L65" s="116">
        <f t="shared" si="13"/>
        <v>0</v>
      </c>
      <c r="M65" s="116">
        <f t="shared" si="13"/>
        <v>0</v>
      </c>
      <c r="N65" s="116">
        <f t="shared" si="13"/>
        <v>0</v>
      </c>
      <c r="O65" s="116">
        <f>SUM(O66:O68)</f>
        <v>300</v>
      </c>
      <c r="P65" s="119">
        <f>SUM(P66:P67)</f>
        <v>0</v>
      </c>
    </row>
    <row r="66" spans="1:16" s="152" customFormat="1" ht="43.5">
      <c r="A66" s="160" t="s">
        <v>136</v>
      </c>
      <c r="B66" s="161" t="s">
        <v>75</v>
      </c>
      <c r="C66" s="154" t="s">
        <v>104</v>
      </c>
      <c r="D66" s="212">
        <f>SUM(E66:F66)</f>
        <v>198</v>
      </c>
      <c r="E66" s="211">
        <f>F66/2</f>
        <v>66</v>
      </c>
      <c r="F66" s="213">
        <f>SUM(J66:P66)</f>
        <v>132</v>
      </c>
      <c r="G66" s="126">
        <v>74</v>
      </c>
      <c r="H66" s="126"/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211">
        <v>132</v>
      </c>
      <c r="P66" s="132">
        <v>0</v>
      </c>
    </row>
    <row r="67" spans="1:16" s="152" customFormat="1" ht="43.5">
      <c r="A67" s="158" t="s">
        <v>135</v>
      </c>
      <c r="B67" s="159" t="s">
        <v>76</v>
      </c>
      <c r="C67" s="154" t="s">
        <v>103</v>
      </c>
      <c r="D67" s="68">
        <f>SUM(E67:F67)</f>
        <v>90</v>
      </c>
      <c r="E67" s="73">
        <f>F67/2</f>
        <v>30</v>
      </c>
      <c r="F67" s="72">
        <f>SUM(J67:P67)</f>
        <v>60</v>
      </c>
      <c r="G67" s="97">
        <v>30</v>
      </c>
      <c r="H67" s="97"/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60</v>
      </c>
      <c r="P67" s="132">
        <v>0</v>
      </c>
    </row>
    <row r="68" spans="1:16" s="152" customFormat="1" ht="44.25" thickBot="1">
      <c r="A68" s="155" t="s">
        <v>73</v>
      </c>
      <c r="B68" s="156" t="s">
        <v>74</v>
      </c>
      <c r="C68" s="157" t="s">
        <v>103</v>
      </c>
      <c r="D68" s="140">
        <f>SUM(I68:P68)</f>
        <v>108</v>
      </c>
      <c r="E68" s="127"/>
      <c r="F68" s="72">
        <f>SUM(J68:P68)</f>
        <v>108</v>
      </c>
      <c r="G68" s="72"/>
      <c r="H68" s="127"/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7">
        <v>108</v>
      </c>
      <c r="P68" s="132">
        <v>0</v>
      </c>
    </row>
    <row r="69" spans="1:16" s="147" customFormat="1" ht="45" customHeight="1" thickBot="1">
      <c r="A69" s="18" t="s">
        <v>66</v>
      </c>
      <c r="B69" s="168" t="s">
        <v>132</v>
      </c>
      <c r="C69" s="21" t="s">
        <v>106</v>
      </c>
      <c r="D69" s="129">
        <f>SUM(D70:D71)</f>
        <v>504</v>
      </c>
      <c r="E69" s="116">
        <f>SUM(E70)</f>
        <v>24</v>
      </c>
      <c r="F69" s="116">
        <f>SUM(F70:F71)</f>
        <v>480</v>
      </c>
      <c r="G69" s="116">
        <f>SUM(G70:G71)</f>
        <v>0</v>
      </c>
      <c r="H69" s="116">
        <f>SUM(H70:H71)</f>
        <v>0</v>
      </c>
      <c r="I69" s="116">
        <f>SUM(I70)</f>
        <v>0</v>
      </c>
      <c r="J69" s="116">
        <f>SUM(J70)</f>
        <v>0</v>
      </c>
      <c r="K69" s="116">
        <f>SUM(K70)</f>
        <v>0</v>
      </c>
      <c r="L69" s="116">
        <f>SUM(L70)</f>
        <v>0</v>
      </c>
      <c r="M69" s="116">
        <f>SUM(M70)</f>
        <v>48</v>
      </c>
      <c r="N69" s="116">
        <f>SUM(N70:N71)</f>
        <v>132</v>
      </c>
      <c r="O69" s="116">
        <f>SUM(O70:O71)</f>
        <v>0</v>
      </c>
      <c r="P69" s="119">
        <f>SUM(P70)</f>
        <v>0</v>
      </c>
    </row>
    <row r="70" spans="1:16" s="152" customFormat="1" ht="43.5">
      <c r="A70" s="149" t="s">
        <v>137</v>
      </c>
      <c r="B70" s="150" t="s">
        <v>107</v>
      </c>
      <c r="C70" s="179" t="s">
        <v>103</v>
      </c>
      <c r="D70" s="68">
        <f>SUM(E70:F70)</f>
        <v>72</v>
      </c>
      <c r="E70" s="73">
        <f>F70/2</f>
        <v>24</v>
      </c>
      <c r="F70" s="72">
        <f>SUM(J70:P70)</f>
        <v>48</v>
      </c>
      <c r="G70" s="72">
        <v>0</v>
      </c>
      <c r="H70" s="143"/>
      <c r="I70" s="126">
        <v>0</v>
      </c>
      <c r="J70" s="126">
        <v>0</v>
      </c>
      <c r="K70" s="126">
        <v>0</v>
      </c>
      <c r="L70" s="126">
        <v>0</v>
      </c>
      <c r="M70" s="126">
        <v>48</v>
      </c>
      <c r="N70" s="144">
        <v>0</v>
      </c>
      <c r="O70" s="126">
        <v>0</v>
      </c>
      <c r="P70" s="132">
        <v>0</v>
      </c>
    </row>
    <row r="71" spans="1:16" s="152" customFormat="1" ht="24" thickBot="1">
      <c r="A71" s="153" t="s">
        <v>140</v>
      </c>
      <c r="B71" s="153" t="s">
        <v>95</v>
      </c>
      <c r="C71" s="154" t="s">
        <v>103</v>
      </c>
      <c r="D71" s="140">
        <f>SUM(I71:P71)</f>
        <v>432</v>
      </c>
      <c r="E71" s="109"/>
      <c r="F71" s="72">
        <f>SUM(J71:P71)</f>
        <v>432</v>
      </c>
      <c r="G71" s="72"/>
      <c r="H71" s="142"/>
      <c r="I71" s="126">
        <v>0</v>
      </c>
      <c r="J71" s="126">
        <v>0</v>
      </c>
      <c r="K71" s="126">
        <v>0</v>
      </c>
      <c r="L71" s="126">
        <v>0</v>
      </c>
      <c r="M71" s="126">
        <v>300</v>
      </c>
      <c r="N71" s="109">
        <v>132</v>
      </c>
      <c r="O71" s="126">
        <v>0</v>
      </c>
      <c r="P71" s="132">
        <v>0</v>
      </c>
    </row>
    <row r="72" spans="1:16" s="147" customFormat="1" ht="23.25">
      <c r="A72" s="28"/>
      <c r="B72" s="29" t="s">
        <v>77</v>
      </c>
      <c r="C72" s="180" t="s">
        <v>172</v>
      </c>
      <c r="D72" s="209">
        <f>SUM(D11,D29,D36,D39)</f>
        <v>7488</v>
      </c>
      <c r="E72" s="182"/>
      <c r="F72" s="209">
        <f>SUM(F11,F29,F36,F39)</f>
        <v>5292</v>
      </c>
      <c r="G72" s="209">
        <f>SUM(G11,G29,G36,G39)</f>
        <v>1880</v>
      </c>
      <c r="H72" s="181">
        <f aca="true" t="shared" si="14" ref="H72:P72">SUM(H13:H21,H23:H27,H30:H35,H37:H38,H41:H55,H59:H61,H63:H64,H66:H68,H70:H71)</f>
        <v>66</v>
      </c>
      <c r="I72" s="181">
        <f>SUM(I13:I27)</f>
        <v>612</v>
      </c>
      <c r="J72" s="181">
        <f>SUM(J13:J27)</f>
        <v>792</v>
      </c>
      <c r="K72" s="181">
        <f t="shared" si="14"/>
        <v>576</v>
      </c>
      <c r="L72" s="181">
        <f t="shared" si="14"/>
        <v>846</v>
      </c>
      <c r="M72" s="181">
        <f t="shared" si="14"/>
        <v>582</v>
      </c>
      <c r="N72" s="181">
        <f t="shared" si="14"/>
        <v>840</v>
      </c>
      <c r="O72" s="181">
        <f t="shared" si="14"/>
        <v>1044</v>
      </c>
      <c r="P72" s="145">
        <f t="shared" si="14"/>
        <v>0</v>
      </c>
    </row>
    <row r="73" spans="1:16" s="147" customFormat="1" ht="27" customHeight="1">
      <c r="A73" s="30" t="s">
        <v>78</v>
      </c>
      <c r="B73" s="31" t="s">
        <v>124</v>
      </c>
      <c r="C73" s="32"/>
      <c r="D73" s="3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4" t="s">
        <v>90</v>
      </c>
    </row>
    <row r="74" spans="1:16" s="147" customFormat="1" ht="21" thickBot="1">
      <c r="A74" s="35" t="s">
        <v>79</v>
      </c>
      <c r="B74" s="36" t="s">
        <v>142</v>
      </c>
      <c r="C74" s="11"/>
      <c r="D74" s="3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38" t="s">
        <v>91</v>
      </c>
    </row>
    <row r="75" spans="1:16" ht="72" customHeight="1">
      <c r="A75" s="218" t="s">
        <v>165</v>
      </c>
      <c r="B75" s="219"/>
      <c r="C75" s="219"/>
      <c r="D75" s="219"/>
      <c r="E75" s="220"/>
      <c r="F75" s="221" t="s">
        <v>83</v>
      </c>
      <c r="G75" s="263" t="s">
        <v>84</v>
      </c>
      <c r="H75" s="263"/>
      <c r="I75" s="39">
        <f aca="true" t="shared" si="15" ref="I75:P75">SUM(I13:I21,I23:I27,I30:I35,I37:I38,I41:I55,I59:I60,I63,I66,I67,I70)</f>
        <v>578</v>
      </c>
      <c r="J75" s="39">
        <f t="shared" si="15"/>
        <v>748</v>
      </c>
      <c r="K75" s="39">
        <f t="shared" si="15"/>
        <v>576</v>
      </c>
      <c r="L75" s="39">
        <f t="shared" si="15"/>
        <v>846</v>
      </c>
      <c r="M75" s="39">
        <f t="shared" si="15"/>
        <v>282</v>
      </c>
      <c r="N75" s="39">
        <f t="shared" si="15"/>
        <v>492</v>
      </c>
      <c r="O75" s="39">
        <f t="shared" si="15"/>
        <v>792</v>
      </c>
      <c r="P75" s="40">
        <f t="shared" si="15"/>
        <v>0</v>
      </c>
    </row>
    <row r="76" spans="1:16" ht="38.25" customHeight="1">
      <c r="A76" s="224" t="s">
        <v>142</v>
      </c>
      <c r="B76" s="225"/>
      <c r="C76" s="225"/>
      <c r="D76" s="225"/>
      <c r="E76" s="226"/>
      <c r="F76" s="222"/>
      <c r="G76" s="217" t="s">
        <v>85</v>
      </c>
      <c r="H76" s="217"/>
      <c r="I76" s="15">
        <f>I71</f>
        <v>0</v>
      </c>
      <c r="J76" s="15">
        <f aca="true" t="shared" si="16" ref="J76:P76">J71</f>
        <v>0</v>
      </c>
      <c r="K76" s="15">
        <f t="shared" si="16"/>
        <v>0</v>
      </c>
      <c r="L76" s="15">
        <f t="shared" si="16"/>
        <v>0</v>
      </c>
      <c r="M76" s="15">
        <f t="shared" si="16"/>
        <v>300</v>
      </c>
      <c r="N76" s="15">
        <f t="shared" si="16"/>
        <v>132</v>
      </c>
      <c r="O76" s="15">
        <f t="shared" si="16"/>
        <v>0</v>
      </c>
      <c r="P76" s="15">
        <f t="shared" si="16"/>
        <v>0</v>
      </c>
    </row>
    <row r="77" spans="1:16" ht="27" customHeight="1">
      <c r="A77" s="227" t="s">
        <v>109</v>
      </c>
      <c r="B77" s="228"/>
      <c r="C77" s="228"/>
      <c r="D77" s="228"/>
      <c r="E77" s="229"/>
      <c r="F77" s="222"/>
      <c r="G77" s="217" t="s">
        <v>86</v>
      </c>
      <c r="H77" s="217"/>
      <c r="I77" s="254">
        <f>SUM(I61,I64,I68)</f>
        <v>0</v>
      </c>
      <c r="J77" s="254">
        <f aca="true" t="shared" si="17" ref="J77:P77">SUM(J61,J64,J68)</f>
        <v>0</v>
      </c>
      <c r="K77" s="254">
        <f t="shared" si="17"/>
        <v>0</v>
      </c>
      <c r="L77" s="254">
        <f t="shared" si="17"/>
        <v>0</v>
      </c>
      <c r="M77" s="254">
        <f t="shared" si="17"/>
        <v>0</v>
      </c>
      <c r="N77" s="254">
        <f t="shared" si="17"/>
        <v>216</v>
      </c>
      <c r="O77" s="254">
        <f t="shared" si="17"/>
        <v>252</v>
      </c>
      <c r="P77" s="254">
        <f t="shared" si="17"/>
        <v>0</v>
      </c>
    </row>
    <row r="78" spans="1:16" ht="20.25">
      <c r="A78" s="253" t="s">
        <v>164</v>
      </c>
      <c r="B78" s="234"/>
      <c r="C78" s="234"/>
      <c r="D78" s="234"/>
      <c r="E78" s="235"/>
      <c r="F78" s="222"/>
      <c r="G78" s="217"/>
      <c r="H78" s="217"/>
      <c r="I78" s="254"/>
      <c r="J78" s="254"/>
      <c r="K78" s="254"/>
      <c r="L78" s="254"/>
      <c r="M78" s="254"/>
      <c r="N78" s="254"/>
      <c r="O78" s="254"/>
      <c r="P78" s="254"/>
    </row>
    <row r="79" spans="1:16" ht="37.5" customHeight="1">
      <c r="A79" s="230" t="s">
        <v>121</v>
      </c>
      <c r="B79" s="231"/>
      <c r="C79" s="231"/>
      <c r="D79" s="231"/>
      <c r="E79" s="232"/>
      <c r="F79" s="222"/>
      <c r="G79" s="217" t="s">
        <v>87</v>
      </c>
      <c r="H79" s="217"/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0</v>
      </c>
      <c r="O79" s="16">
        <v>0</v>
      </c>
      <c r="P79" s="41">
        <v>144</v>
      </c>
    </row>
    <row r="80" spans="1:16" ht="29.25" customHeight="1">
      <c r="A80" s="230" t="s">
        <v>122</v>
      </c>
      <c r="B80" s="231"/>
      <c r="C80" s="231"/>
      <c r="D80" s="231"/>
      <c r="E80" s="232"/>
      <c r="F80" s="222"/>
      <c r="G80" s="216" t="s">
        <v>88</v>
      </c>
      <c r="H80" s="216"/>
      <c r="I80" s="172">
        <v>0</v>
      </c>
      <c r="J80" s="172">
        <v>3</v>
      </c>
      <c r="K80" s="172">
        <v>2</v>
      </c>
      <c r="L80" s="172">
        <v>4</v>
      </c>
      <c r="M80" s="172">
        <v>3</v>
      </c>
      <c r="N80" s="173">
        <v>4</v>
      </c>
      <c r="O80" s="173">
        <v>6</v>
      </c>
      <c r="P80" s="174">
        <v>0</v>
      </c>
    </row>
    <row r="81" spans="1:16" ht="28.5" customHeight="1">
      <c r="A81" s="233"/>
      <c r="B81" s="234"/>
      <c r="C81" s="234"/>
      <c r="D81" s="234"/>
      <c r="E81" s="235"/>
      <c r="F81" s="222"/>
      <c r="G81" s="215" t="s">
        <v>131</v>
      </c>
      <c r="H81" s="215"/>
      <c r="I81" s="172">
        <v>2</v>
      </c>
      <c r="J81" s="172">
        <v>9</v>
      </c>
      <c r="K81" s="172">
        <v>3</v>
      </c>
      <c r="L81" s="172">
        <v>7</v>
      </c>
      <c r="M81" s="172">
        <v>3</v>
      </c>
      <c r="N81" s="173">
        <v>3</v>
      </c>
      <c r="O81" s="173">
        <v>8</v>
      </c>
      <c r="P81" s="174">
        <v>1</v>
      </c>
    </row>
    <row r="82" spans="1:16" ht="21" customHeight="1" thickBot="1">
      <c r="A82" s="237"/>
      <c r="B82" s="238"/>
      <c r="C82" s="238"/>
      <c r="D82" s="238"/>
      <c r="E82" s="239"/>
      <c r="F82" s="223"/>
      <c r="G82" s="214" t="s">
        <v>89</v>
      </c>
      <c r="H82" s="214"/>
      <c r="I82" s="175">
        <v>1</v>
      </c>
      <c r="J82" s="175">
        <v>0</v>
      </c>
      <c r="K82" s="175">
        <v>1</v>
      </c>
      <c r="L82" s="175">
        <v>1</v>
      </c>
      <c r="M82" s="175">
        <v>1</v>
      </c>
      <c r="N82" s="176">
        <v>1</v>
      </c>
      <c r="O82" s="176">
        <v>0</v>
      </c>
      <c r="P82" s="177">
        <v>0</v>
      </c>
    </row>
    <row r="83" spans="1:16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</sheetData>
  <sheetProtection/>
  <mergeCells count="49">
    <mergeCell ref="J6:J9"/>
    <mergeCell ref="I6:I9"/>
    <mergeCell ref="I3:P3"/>
    <mergeCell ref="I4:J4"/>
    <mergeCell ref="K4:L4"/>
    <mergeCell ref="F4:H4"/>
    <mergeCell ref="D3:H3"/>
    <mergeCell ref="P6:P9"/>
    <mergeCell ref="O6:O9"/>
    <mergeCell ref="N6:N9"/>
    <mergeCell ref="M6:M9"/>
    <mergeCell ref="L6:L9"/>
    <mergeCell ref="P77:P78"/>
    <mergeCell ref="O77:O78"/>
    <mergeCell ref="L77:L78"/>
    <mergeCell ref="M77:M78"/>
    <mergeCell ref="N77:N78"/>
    <mergeCell ref="M4:N4"/>
    <mergeCell ref="O4:P4"/>
    <mergeCell ref="I77:I78"/>
    <mergeCell ref="K77:K78"/>
    <mergeCell ref="G6:G9"/>
    <mergeCell ref="H6:H9"/>
    <mergeCell ref="G5:H5"/>
    <mergeCell ref="J77:J78"/>
    <mergeCell ref="G77:H78"/>
    <mergeCell ref="G76:H76"/>
    <mergeCell ref="G75:H75"/>
    <mergeCell ref="K6:K9"/>
    <mergeCell ref="A81:E81"/>
    <mergeCell ref="B2:I2"/>
    <mergeCell ref="A82:E82"/>
    <mergeCell ref="A3:A9"/>
    <mergeCell ref="B3:B9"/>
    <mergeCell ref="C3:C9"/>
    <mergeCell ref="D4:D9"/>
    <mergeCell ref="E4:E9"/>
    <mergeCell ref="F5:F9"/>
    <mergeCell ref="A78:E78"/>
    <mergeCell ref="G82:H82"/>
    <mergeCell ref="G81:H81"/>
    <mergeCell ref="G80:H80"/>
    <mergeCell ref="G79:H79"/>
    <mergeCell ref="A75:E75"/>
    <mergeCell ref="F75:F82"/>
    <mergeCell ref="A76:E76"/>
    <mergeCell ref="A77:E77"/>
    <mergeCell ref="A79:E79"/>
    <mergeCell ref="A80:E80"/>
  </mergeCells>
  <printOptions horizontalCentered="1"/>
  <pageMargins left="0.3937007874015748" right="0.3937007874015748" top="0.17" bottom="0.23" header="0.17" footer="0.21"/>
  <pageSetup horizontalDpi="600" verticalDpi="600" orientation="landscape" paperSize="9" scale="56" r:id="rId1"/>
  <rowBreaks count="3" manualBreakCount="3">
    <brk id="27" max="15" man="1"/>
    <brk id="55" max="15" man="1"/>
    <brk id="8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HP</cp:lastModifiedBy>
  <cp:lastPrinted>2014-12-09T15:10:49Z</cp:lastPrinted>
  <dcterms:created xsi:type="dcterms:W3CDTF">2010-12-10T08:57:28Z</dcterms:created>
  <dcterms:modified xsi:type="dcterms:W3CDTF">2017-07-11T17:22:46Z</dcterms:modified>
  <cp:category/>
  <cp:version/>
  <cp:contentType/>
  <cp:contentStatus/>
</cp:coreProperties>
</file>