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'Лист1'!$A$1:$P$80</definedName>
  </definedNames>
  <calcPr fullCalcOnLoad="1"/>
</workbook>
</file>

<file path=xl/sharedStrings.xml><?xml version="1.0" encoding="utf-8"?>
<sst xmlns="http://schemas.openxmlformats.org/spreadsheetml/2006/main" count="216" uniqueCount="176">
  <si>
    <t xml:space="preserve"> Русский язык </t>
  </si>
  <si>
    <t xml:space="preserve"> Иностранный язык</t>
  </si>
  <si>
    <t>Математика</t>
  </si>
  <si>
    <t>Физическая культура</t>
  </si>
  <si>
    <t>Индекс</t>
  </si>
  <si>
    <t>Общеобразовательный цикл</t>
  </si>
  <si>
    <t>ОДБ.01</t>
  </si>
  <si>
    <t>ОДБ.02</t>
  </si>
  <si>
    <t>ОДБ.03</t>
  </si>
  <si>
    <t>История</t>
  </si>
  <si>
    <t>ОБЖ</t>
  </si>
  <si>
    <t>ОДБ.04</t>
  </si>
  <si>
    <t>ОДБ.05</t>
  </si>
  <si>
    <t>ОДБ.09</t>
  </si>
  <si>
    <t>Информатика и ИКТ</t>
  </si>
  <si>
    <t>Формы промежуточной аттестации</t>
  </si>
  <si>
    <t>максимальная</t>
  </si>
  <si>
    <t>всего занятий</t>
  </si>
  <si>
    <t>в т. ч.</t>
  </si>
  <si>
    <t>I курс</t>
  </si>
  <si>
    <t>II курс</t>
  </si>
  <si>
    <t>III курс</t>
  </si>
  <si>
    <t>IV курс</t>
  </si>
  <si>
    <t>О.00</t>
  </si>
  <si>
    <t>Наименование циклов, 
дисциплин,    
профессиональных модулей, 
МДК, практик</t>
  </si>
  <si>
    <t xml:space="preserve"> Литература</t>
  </si>
  <si>
    <t>Химия</t>
  </si>
  <si>
    <t>Биология</t>
  </si>
  <si>
    <t>3
сем.
16
нед.</t>
  </si>
  <si>
    <t>ОГСЭ.00</t>
  </si>
  <si>
    <t>ОГСЭ.01</t>
  </si>
  <si>
    <t>ОГСЭ.02</t>
  </si>
  <si>
    <t>ОГСЭ.03</t>
  </si>
  <si>
    <t>ОГСЭ.04</t>
  </si>
  <si>
    <t>Общий гуманитарный и 
социально-экономический цикл</t>
  </si>
  <si>
    <t>Иностранный язык</t>
  </si>
  <si>
    <t>ЕН.00</t>
  </si>
  <si>
    <t>ЕН.01</t>
  </si>
  <si>
    <t>ЕН.02</t>
  </si>
  <si>
    <t>Математический и общий 
естественнонаучный цикл</t>
  </si>
  <si>
    <t>Информатика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</si>
  <si>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</si>
  <si>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</si>
  <si>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</si>
  <si>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</si>
  <si>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</si>
  <si>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</si>
  <si>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</si>
  <si>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</si>
  <si>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</si>
  <si>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</si>
  <si>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</si>
  <si>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</si>
  <si>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</si>
  <si>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</si>
  <si>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</si>
  <si>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</si>
  <si>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</si>
  <si>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</si>
  <si>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</si>
  <si>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</si>
  <si>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</si>
  <si>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</si>
  <si>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</si>
  <si>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</si>
  <si>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
оборудования</t>
  </si>
  <si>
    <t>Основы экономики организации и правового 
обеспечения профессиональной деятельности</t>
  </si>
  <si>
    <t>Охрана труда</t>
  </si>
  <si>
    <t>Безопасность жизнедеятельности</t>
  </si>
  <si>
    <t>ПМ.00</t>
  </si>
  <si>
    <t>ПМ.01</t>
  </si>
  <si>
    <t>Профессиональные модули</t>
  </si>
  <si>
    <t>Разработка технологических процессов 
изготовления деталей машин</t>
  </si>
  <si>
    <t>ПМ.02</t>
  </si>
  <si>
    <t>Участие в организации производственной 
деятельности структурного подразделения</t>
  </si>
  <si>
    <t>ПМ.03</t>
  </si>
  <si>
    <t>ПМ.04</t>
  </si>
  <si>
    <t>Основы философии</t>
  </si>
  <si>
    <t>ОП.15</t>
  </si>
  <si>
    <t>Электротехника</t>
  </si>
  <si>
    <t>ОГСЭ.05</t>
  </si>
  <si>
    <t>Русский язык и культура речи</t>
  </si>
  <si>
    <t>ПП.01</t>
  </si>
  <si>
    <t>ПП.03</t>
  </si>
  <si>
    <t>Производственная практика  (по профилю специльн.)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</si>
  <si>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</si>
  <si>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</si>
  <si>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Всего</t>
  </si>
  <si>
    <t>ПДП</t>
  </si>
  <si>
    <t>ГИА</t>
  </si>
  <si>
    <t>ОГСЭ.06</t>
  </si>
  <si>
    <t xml:space="preserve">Физика </t>
  </si>
  <si>
    <t xml:space="preserve">4 
сем.
23,5
нед.
</t>
  </si>
  <si>
    <t>Навыки поиска работы</t>
  </si>
  <si>
    <t xml:space="preserve">Всего  </t>
  </si>
  <si>
    <t>дисциплин и 
МДК</t>
  </si>
  <si>
    <t>учебной
 практики</t>
  </si>
  <si>
    <t>производств.
практики</t>
  </si>
  <si>
    <t>преддипломн. 
практики</t>
  </si>
  <si>
    <t>экзаменов</t>
  </si>
  <si>
    <t>зачетов</t>
  </si>
  <si>
    <t>4 нед.</t>
  </si>
  <si>
    <t>6 нед.</t>
  </si>
  <si>
    <t xml:space="preserve">6
сем.
23,5
нед.
</t>
  </si>
  <si>
    <t xml:space="preserve">5
сем.16
нед.
</t>
  </si>
  <si>
    <t xml:space="preserve">7
сем.
29
нед.
</t>
  </si>
  <si>
    <t>ОДБ.08</t>
  </si>
  <si>
    <t>ОД.Б.13</t>
  </si>
  <si>
    <t>ОДБ.14</t>
  </si>
  <si>
    <t>ОДП.15</t>
  </si>
  <si>
    <t>ОДП.16</t>
  </si>
  <si>
    <t>ОДП.17</t>
  </si>
  <si>
    <t>З,З,З,З,ДЗ</t>
  </si>
  <si>
    <t>Учебная практика</t>
  </si>
  <si>
    <t xml:space="preserve"> -,Э</t>
  </si>
  <si>
    <t>ДЗ,Э</t>
  </si>
  <si>
    <t>-,ДЗ</t>
  </si>
  <si>
    <t>1
сем.
17
нед.</t>
  </si>
  <si>
    <t>2
сем.
22
нед.</t>
  </si>
  <si>
    <t>1/11/3</t>
  </si>
  <si>
    <t>-/1/1</t>
  </si>
  <si>
    <t>З, ДЗ</t>
  </si>
  <si>
    <t>ДЗ</t>
  </si>
  <si>
    <t>Э</t>
  </si>
  <si>
    <t>-, ДЗ</t>
  </si>
  <si>
    <t>Э (к)</t>
  </si>
  <si>
    <t>Технология металлообработки на токарных станках</t>
  </si>
  <si>
    <t>ПП.02</t>
  </si>
  <si>
    <t>1. Программа базовой подготовки</t>
  </si>
  <si>
    <t xml:space="preserve">курсовых работ 
(проектов) </t>
  </si>
  <si>
    <t xml:space="preserve"> ДЗ</t>
  </si>
  <si>
    <t>Обязательная</t>
  </si>
  <si>
    <t xml:space="preserve">лаб. и практ. занятий 
</t>
  </si>
  <si>
    <t>Базовые дисциплины</t>
  </si>
  <si>
    <t>Распределение обязательной учебной нагрузки по курсам и семестрам
(час. в семестр)</t>
  </si>
  <si>
    <t xml:space="preserve">8
сем.
10
нед.
</t>
  </si>
  <si>
    <t>ОДБ.00</t>
  </si>
  <si>
    <t>ОДП.00</t>
  </si>
  <si>
    <t>Профильные дисциплины</t>
  </si>
  <si>
    <t xml:space="preserve">3. План учебного процесса </t>
  </si>
  <si>
    <t>Общепрофессиональные дисциплины</t>
  </si>
  <si>
    <t>Метрология, стандартизация и сертификация</t>
  </si>
  <si>
    <t>Процессы формообразования и инструменты</t>
  </si>
  <si>
    <t>Производственная практика (по профилю специльн.)</t>
  </si>
  <si>
    <t>Участие во внедрении технологических процессов изготовления деталей машин и осуществление технического контроля</t>
  </si>
  <si>
    <r>
      <t xml:space="preserve">Выполнение дипломного проекта с </t>
    </r>
    <r>
      <rPr>
        <u val="single"/>
        <sz val="16"/>
        <rFont val="Arial Cyr"/>
        <family val="0"/>
      </rPr>
      <t xml:space="preserve">       18.05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 14.06       </t>
    </r>
    <r>
      <rPr>
        <sz val="16"/>
        <rFont val="Arial Cyr"/>
        <family val="0"/>
      </rPr>
      <t>(всего 4 недели)</t>
    </r>
  </si>
  <si>
    <r>
      <t>Защита дипломного проекта с</t>
    </r>
    <r>
      <rPr>
        <u val="single"/>
        <sz val="16"/>
        <rFont val="Arial Cyr"/>
        <family val="0"/>
      </rPr>
      <t xml:space="preserve">   15.06  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28.06      </t>
    </r>
    <r>
      <rPr>
        <sz val="16"/>
        <rFont val="Arial Cyr"/>
        <family val="0"/>
      </rPr>
      <t>(всего 2 недели)</t>
    </r>
  </si>
  <si>
    <t xml:space="preserve">Планирование и организация работы структурного подразделения  </t>
  </si>
  <si>
    <t>Производственная практика (преддипломная)</t>
  </si>
  <si>
    <t>Учебная нагрузка 
обучающихся (час.)</t>
  </si>
  <si>
    <t>-, Э</t>
  </si>
  <si>
    <t>Самостоятельная учебная 
работа</t>
  </si>
  <si>
    <t>Информационные технологии в профессиональной деятельности</t>
  </si>
  <si>
    <t>Системы автоматизированного проектирования и программирования в машиностроении</t>
  </si>
  <si>
    <t>Технологические процессы изготовления деталей машин</t>
  </si>
  <si>
    <t>Э, Э</t>
  </si>
  <si>
    <t>дифф. зачетов</t>
  </si>
  <si>
    <t>Выполнение работ по профессии токарь</t>
  </si>
  <si>
    <t>МДК 01.01</t>
  </si>
  <si>
    <t>МДК 01.02</t>
  </si>
  <si>
    <t>МДК 03.02</t>
  </si>
  <si>
    <t>МДК 03.01</t>
  </si>
  <si>
    <t>МДК 04.01</t>
  </si>
  <si>
    <t>МДК 02.01</t>
  </si>
  <si>
    <t xml:space="preserve"> -,ДЗ,ДЗ,ДЗ,ДЗ</t>
  </si>
  <si>
    <t>ДЗ, Э</t>
  </si>
  <si>
    <t>4/9/0</t>
  </si>
  <si>
    <t>УП.04</t>
  </si>
  <si>
    <t>Обществознание (включая экономику и право)</t>
  </si>
  <si>
    <t>-/8/10</t>
  </si>
  <si>
    <t>-/6/8</t>
  </si>
  <si>
    <t>-/14/18</t>
  </si>
  <si>
    <t>5/35/22</t>
  </si>
  <si>
    <t xml:space="preserve">Консультации на учебную группу из расчета 4 часа в год на одного обучающегося </t>
  </si>
  <si>
    <t>Государственная итоговая аттестация</t>
  </si>
  <si>
    <t>1.1. Выпускная квалификационная работа в виде дипломного проекта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</si>
</sst>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b/>
      <sz val="18"/>
      <color indexed="8"/>
      <name val="Arial Cyr"/>
      <family val="0"/>
    </font>
    <font>
      <sz val="18"/>
      <color indexed="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8"/>
      <color indexed="14"/>
      <name val="Arial Cyr"/>
      <family val="0"/>
    </font>
    <font>
      <sz val="16"/>
      <color indexed="10"/>
      <name val="Arial Cyr"/>
      <family val="0"/>
    </font>
    <font>
      <sz val="17"/>
      <name val="Arial Cyr"/>
      <family val="0"/>
    </font>
    <font>
      <sz val="17"/>
      <color indexed="8"/>
      <name val="Arial Cyr"/>
      <family val="0"/>
    </font>
    <font>
      <sz val="17"/>
      <name val="Arial"/>
      <family val="2"/>
    </font>
    <font>
      <sz val="26"/>
      <name val="Arial"/>
      <family val="2"/>
    </font>
    <font>
      <sz val="18"/>
      <color indexed="50"/>
      <name val="Arial Cyr"/>
      <family val="0"/>
    </font>
    <font>
      <sz val="18"/>
      <color indexed="10"/>
      <name val="Arial Cyr"/>
      <family val="0"/>
    </font>
    <font>
      <sz val="17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9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17" xfId="0" applyFont="1" applyBorder="1" applyAlignment="1">
      <alignment wrapText="1"/>
    </xf>
    <xf numFmtId="1" fontId="8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49" fontId="9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/>
    </xf>
    <xf numFmtId="0" fontId="10" fillId="0" borderId="46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25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11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 locked="0"/>
    </xf>
    <xf numFmtId="49" fontId="9" fillId="0" borderId="52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/>
    </xf>
    <xf numFmtId="0" fontId="9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/>
    </xf>
    <xf numFmtId="0" fontId="9" fillId="0" borderId="40" xfId="0" applyFont="1" applyBorder="1" applyAlignment="1">
      <alignment/>
    </xf>
    <xf numFmtId="49" fontId="9" fillId="0" borderId="41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49" fontId="10" fillId="0" borderId="2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47" xfId="0" applyFont="1" applyBorder="1" applyAlignment="1">
      <alignment/>
    </xf>
    <xf numFmtId="0" fontId="10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10" fillId="0" borderId="55" xfId="0" applyFont="1" applyBorder="1" applyAlignment="1">
      <alignment/>
    </xf>
    <xf numFmtId="49" fontId="10" fillId="0" borderId="51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 wrapText="1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49" fontId="10" fillId="0" borderId="41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0" fillId="0" borderId="40" xfId="0" applyFont="1" applyBorder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wrapText="1"/>
    </xf>
    <xf numFmtId="49" fontId="10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49" fontId="9" fillId="0" borderId="37" xfId="0" applyNumberFormat="1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65" xfId="0" applyFont="1" applyBorder="1" applyAlignment="1">
      <alignment/>
    </xf>
    <xf numFmtId="0" fontId="14" fillId="0" borderId="65" xfId="0" applyFont="1" applyBorder="1" applyAlignment="1">
      <alignment wrapText="1"/>
    </xf>
    <xf numFmtId="49" fontId="14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50" xfId="0" applyFont="1" applyBorder="1" applyAlignment="1">
      <alignment/>
    </xf>
    <xf numFmtId="49" fontId="15" fillId="0" borderId="41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/>
    </xf>
    <xf numFmtId="0" fontId="16" fillId="0" borderId="48" xfId="0" applyFont="1" applyBorder="1" applyAlignment="1">
      <alignment wrapText="1"/>
    </xf>
    <xf numFmtId="49" fontId="15" fillId="0" borderId="38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/>
    </xf>
    <xf numFmtId="0" fontId="16" fillId="0" borderId="49" xfId="0" applyFont="1" applyBorder="1" applyAlignment="1">
      <alignment wrapText="1"/>
    </xf>
    <xf numFmtId="0" fontId="16" fillId="0" borderId="40" xfId="0" applyFont="1" applyBorder="1" applyAlignment="1">
      <alignment/>
    </xf>
    <xf numFmtId="0" fontId="16" fillId="0" borderId="40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47" xfId="0" applyFont="1" applyBorder="1" applyAlignment="1">
      <alignment/>
    </xf>
    <xf numFmtId="0" fontId="9" fillId="0" borderId="54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5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18" fillId="0" borderId="39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 textRotation="90" wrapText="1"/>
      <protection locked="0"/>
    </xf>
    <xf numFmtId="0" fontId="9" fillId="0" borderId="38" xfId="0" applyFont="1" applyBorder="1" applyAlignment="1" applyProtection="1">
      <alignment horizontal="center" vertical="center" textRotation="90"/>
      <protection locked="0"/>
    </xf>
    <xf numFmtId="0" fontId="9" fillId="0" borderId="37" xfId="0" applyFont="1" applyBorder="1" applyAlignment="1" applyProtection="1">
      <alignment horizontal="center" vertical="center" textRotation="90"/>
      <protection locked="0"/>
    </xf>
    <xf numFmtId="0" fontId="38" fillId="0" borderId="4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17" fillId="0" borderId="6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textRotation="90"/>
      <protection locked="0"/>
    </xf>
    <xf numFmtId="0" fontId="8" fillId="0" borderId="36" xfId="0" applyFont="1" applyBorder="1" applyAlignment="1" applyProtection="1">
      <alignment horizontal="center" vertical="center" textRotation="90"/>
      <protection locked="0"/>
    </xf>
    <xf numFmtId="0" fontId="8" fillId="0" borderId="52" xfId="0" applyFont="1" applyBorder="1" applyAlignment="1" applyProtection="1">
      <alignment horizontal="center" vertical="center" textRotation="90"/>
      <protection locked="0"/>
    </xf>
    <xf numFmtId="0" fontId="8" fillId="0" borderId="33" xfId="0" applyFont="1" applyBorder="1" applyAlignment="1" applyProtection="1">
      <alignment horizontal="center" vertical="center" textRotation="90"/>
      <protection locked="0"/>
    </xf>
    <xf numFmtId="0" fontId="8" fillId="0" borderId="38" xfId="0" applyFont="1" applyBorder="1" applyAlignment="1" applyProtection="1">
      <alignment horizontal="center" vertical="center" textRotation="90"/>
      <protection locked="0"/>
    </xf>
    <xf numFmtId="0" fontId="8" fillId="0" borderId="37" xfId="0" applyFont="1" applyBorder="1" applyAlignment="1" applyProtection="1">
      <alignment horizontal="center" vertical="center" textRotation="90"/>
      <protection locked="0"/>
    </xf>
    <xf numFmtId="0" fontId="8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47" xfId="0" applyFont="1" applyFill="1" applyBorder="1" applyAlignment="1">
      <alignment horizontal="left"/>
    </xf>
    <xf numFmtId="0" fontId="13" fillId="0" borderId="5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justify"/>
    </xf>
    <xf numFmtId="0" fontId="4" fillId="0" borderId="35" xfId="0" applyFont="1" applyFill="1" applyBorder="1" applyAlignment="1">
      <alignment horizontal="left" vertical="justify"/>
    </xf>
    <xf numFmtId="0" fontId="4" fillId="0" borderId="34" xfId="0" applyFont="1" applyFill="1" applyBorder="1" applyAlignment="1">
      <alignment horizontal="left" vertical="justify"/>
    </xf>
    <xf numFmtId="0" fontId="4" fillId="0" borderId="6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83"/>
  <sheetViews>
    <sheetView tabSelected="1" view="pageBreakPreview" zoomScale="60" zoomScaleNormal="75" zoomScalePageLayoutView="0" workbookViewId="0" topLeftCell="A35">
      <selection activeCell="H47" sqref="H47"/>
    </sheetView>
  </sheetViews>
  <sheetFormatPr defaultColWidth="9.00390625" defaultRowHeight="12.75"/>
  <cols>
    <col min="1" max="1" width="17.875" style="0" customWidth="1"/>
    <col min="2" max="2" width="81.25390625" style="0" customWidth="1"/>
    <col min="3" max="3" width="26.375" style="0" customWidth="1"/>
    <col min="4" max="4" width="9.75390625" style="0" customWidth="1"/>
    <col min="5" max="5" width="11.00390625" style="0" bestFit="1" customWidth="1"/>
    <col min="6" max="6" width="10.00390625" style="0" customWidth="1"/>
    <col min="7" max="7" width="12.00390625" style="0" customWidth="1"/>
    <col min="8" max="8" width="11.375" style="0" customWidth="1"/>
    <col min="9" max="9" width="10.125" style="0" customWidth="1"/>
    <col min="10" max="11" width="8.375" style="0" bestFit="1" customWidth="1"/>
    <col min="12" max="12" width="8.375" style="0" customWidth="1"/>
    <col min="13" max="13" width="8.25390625" style="0" customWidth="1"/>
    <col min="14" max="14" width="8.375" style="0" bestFit="1" customWidth="1"/>
    <col min="15" max="15" width="8.75390625" style="0" customWidth="1"/>
    <col min="16" max="16" width="9.25390625" style="0" customWidth="1"/>
  </cols>
  <sheetData>
    <row r="2" spans="1:9" s="201" customFormat="1" ht="32.25" customHeight="1" thickBot="1">
      <c r="A2" s="200"/>
      <c r="B2" s="262" t="s">
        <v>139</v>
      </c>
      <c r="C2" s="262"/>
      <c r="D2" s="262"/>
      <c r="E2" s="262"/>
      <c r="F2" s="262"/>
      <c r="G2" s="262"/>
      <c r="H2" s="262"/>
      <c r="I2" s="262"/>
    </row>
    <row r="3" spans="1:16" s="1" customFormat="1" ht="71.25" customHeight="1" thickBot="1">
      <c r="A3" s="266" t="s">
        <v>4</v>
      </c>
      <c r="B3" s="269" t="s">
        <v>24</v>
      </c>
      <c r="C3" s="272" t="s">
        <v>15</v>
      </c>
      <c r="D3" s="226" t="s">
        <v>149</v>
      </c>
      <c r="E3" s="227"/>
      <c r="F3" s="227"/>
      <c r="G3" s="227"/>
      <c r="H3" s="228"/>
      <c r="I3" s="245" t="s">
        <v>134</v>
      </c>
      <c r="J3" s="246"/>
      <c r="K3" s="246"/>
      <c r="L3" s="246"/>
      <c r="M3" s="246"/>
      <c r="N3" s="246"/>
      <c r="O3" s="246"/>
      <c r="P3" s="247"/>
    </row>
    <row r="4" spans="1:16" s="1" customFormat="1" ht="24.75" customHeight="1" thickBot="1">
      <c r="A4" s="267"/>
      <c r="B4" s="270"/>
      <c r="C4" s="273"/>
      <c r="D4" s="275" t="s">
        <v>16</v>
      </c>
      <c r="E4" s="278" t="s">
        <v>151</v>
      </c>
      <c r="F4" s="223" t="s">
        <v>131</v>
      </c>
      <c r="G4" s="224"/>
      <c r="H4" s="225"/>
      <c r="I4" s="248" t="s">
        <v>19</v>
      </c>
      <c r="J4" s="249"/>
      <c r="K4" s="250" t="s">
        <v>20</v>
      </c>
      <c r="L4" s="249"/>
      <c r="M4" s="241" t="s">
        <v>21</v>
      </c>
      <c r="N4" s="242"/>
      <c r="O4" s="243" t="s">
        <v>22</v>
      </c>
      <c r="P4" s="244"/>
    </row>
    <row r="5" spans="1:16" s="1" customFormat="1" ht="17.25" customHeight="1" thickBot="1">
      <c r="A5" s="267"/>
      <c r="B5" s="270"/>
      <c r="C5" s="273"/>
      <c r="D5" s="276"/>
      <c r="E5" s="276"/>
      <c r="F5" s="275" t="s">
        <v>17</v>
      </c>
      <c r="G5" s="255" t="s">
        <v>18</v>
      </c>
      <c r="H5" s="256"/>
      <c r="I5" s="46"/>
      <c r="J5" s="46"/>
      <c r="K5" s="46"/>
      <c r="L5" s="46"/>
      <c r="M5" s="46"/>
      <c r="N5" s="47"/>
      <c r="O5" s="46"/>
      <c r="P5" s="46"/>
    </row>
    <row r="6" spans="1:16" s="1" customFormat="1" ht="24.75" customHeight="1">
      <c r="A6" s="267"/>
      <c r="B6" s="270"/>
      <c r="C6" s="273"/>
      <c r="D6" s="276"/>
      <c r="E6" s="276"/>
      <c r="F6" s="276"/>
      <c r="G6" s="219" t="s">
        <v>132</v>
      </c>
      <c r="H6" s="252" t="s">
        <v>129</v>
      </c>
      <c r="I6" s="238" t="s">
        <v>117</v>
      </c>
      <c r="J6" s="232" t="s">
        <v>118</v>
      </c>
      <c r="K6" s="232" t="s">
        <v>28</v>
      </c>
      <c r="L6" s="232" t="s">
        <v>92</v>
      </c>
      <c r="M6" s="232" t="s">
        <v>104</v>
      </c>
      <c r="N6" s="235" t="s">
        <v>103</v>
      </c>
      <c r="O6" s="232" t="s">
        <v>105</v>
      </c>
      <c r="P6" s="229" t="s">
        <v>135</v>
      </c>
    </row>
    <row r="7" spans="1:16" s="1" customFormat="1" ht="24.75" customHeight="1">
      <c r="A7" s="267"/>
      <c r="B7" s="270"/>
      <c r="C7" s="273"/>
      <c r="D7" s="276"/>
      <c r="E7" s="276"/>
      <c r="F7" s="276"/>
      <c r="G7" s="220"/>
      <c r="H7" s="253"/>
      <c r="I7" s="239"/>
      <c r="J7" s="233"/>
      <c r="K7" s="233"/>
      <c r="L7" s="233"/>
      <c r="M7" s="233"/>
      <c r="N7" s="236"/>
      <c r="O7" s="233"/>
      <c r="P7" s="230"/>
    </row>
    <row r="8" spans="1:16" s="1" customFormat="1" ht="24.75" customHeight="1">
      <c r="A8" s="267"/>
      <c r="B8" s="270"/>
      <c r="C8" s="273"/>
      <c r="D8" s="276"/>
      <c r="E8" s="276"/>
      <c r="F8" s="276"/>
      <c r="G8" s="220"/>
      <c r="H8" s="253"/>
      <c r="I8" s="239"/>
      <c r="J8" s="233"/>
      <c r="K8" s="233"/>
      <c r="L8" s="233"/>
      <c r="M8" s="233"/>
      <c r="N8" s="236"/>
      <c r="O8" s="233"/>
      <c r="P8" s="230"/>
    </row>
    <row r="9" spans="1:16" s="1" customFormat="1" ht="165" customHeight="1" thickBot="1">
      <c r="A9" s="268"/>
      <c r="B9" s="271"/>
      <c r="C9" s="274"/>
      <c r="D9" s="277"/>
      <c r="E9" s="277"/>
      <c r="F9" s="277"/>
      <c r="G9" s="221"/>
      <c r="H9" s="254"/>
      <c r="I9" s="240"/>
      <c r="J9" s="234"/>
      <c r="K9" s="234"/>
      <c r="L9" s="234"/>
      <c r="M9" s="234"/>
      <c r="N9" s="237"/>
      <c r="O9" s="234"/>
      <c r="P9" s="231"/>
    </row>
    <row r="10" spans="1:16" s="1" customFormat="1" ht="24.75" customHeight="1" thickBot="1">
      <c r="A10" s="48">
        <v>1</v>
      </c>
      <c r="B10" s="49">
        <v>2</v>
      </c>
      <c r="C10" s="50">
        <v>3</v>
      </c>
      <c r="D10" s="51">
        <v>4</v>
      </c>
      <c r="E10" s="52">
        <v>5</v>
      </c>
      <c r="F10" s="53">
        <v>6</v>
      </c>
      <c r="G10" s="48">
        <v>7</v>
      </c>
      <c r="H10" s="49">
        <v>8</v>
      </c>
      <c r="I10" s="54">
        <v>9</v>
      </c>
      <c r="J10" s="55">
        <v>10</v>
      </c>
      <c r="K10" s="56">
        <v>11</v>
      </c>
      <c r="L10" s="57">
        <v>12</v>
      </c>
      <c r="M10" s="58">
        <v>13</v>
      </c>
      <c r="N10" s="59">
        <v>14</v>
      </c>
      <c r="O10" s="54">
        <v>15</v>
      </c>
      <c r="P10" s="55">
        <v>16</v>
      </c>
    </row>
    <row r="11" spans="1:16" s="1" customFormat="1" ht="24.75" customHeight="1" thickBot="1">
      <c r="A11" s="45" t="s">
        <v>23</v>
      </c>
      <c r="B11" s="60" t="s">
        <v>5</v>
      </c>
      <c r="C11" s="61" t="s">
        <v>119</v>
      </c>
      <c r="D11" s="44">
        <f>SUM(D13:D21,D23:D25)</f>
        <v>2105.5</v>
      </c>
      <c r="E11" s="62">
        <f>SUM(E13:E21,E23:E25)</f>
        <v>701.5</v>
      </c>
      <c r="F11" s="44">
        <f>SUM(F13:F21,F23:F25)</f>
        <v>1404</v>
      </c>
      <c r="G11" s="44">
        <f>SUM(G13:G21,G23:G25)</f>
        <v>335</v>
      </c>
      <c r="H11" s="51"/>
      <c r="I11" s="51"/>
      <c r="J11" s="51"/>
      <c r="K11" s="51"/>
      <c r="L11" s="51"/>
      <c r="M11" s="63"/>
      <c r="N11" s="64"/>
      <c r="O11" s="65"/>
      <c r="P11" s="66"/>
    </row>
    <row r="12" spans="1:16" s="1" customFormat="1" ht="26.25" customHeight="1" thickBot="1">
      <c r="A12" s="45" t="s">
        <v>136</v>
      </c>
      <c r="B12" s="67" t="s">
        <v>133</v>
      </c>
      <c r="C12" s="61"/>
      <c r="D12" s="43"/>
      <c r="E12" s="68"/>
      <c r="F12" s="43"/>
      <c r="G12" s="51"/>
      <c r="H12" s="43"/>
      <c r="I12" s="51"/>
      <c r="J12" s="51"/>
      <c r="K12" s="43"/>
      <c r="L12" s="51"/>
      <c r="M12" s="43"/>
      <c r="N12" s="69"/>
      <c r="O12" s="65"/>
      <c r="P12" s="65"/>
    </row>
    <row r="13" spans="1:16" s="1" customFormat="1" ht="34.5" customHeight="1">
      <c r="A13" s="70" t="s">
        <v>6</v>
      </c>
      <c r="B13" s="71" t="s">
        <v>0</v>
      </c>
      <c r="C13" s="72" t="s">
        <v>114</v>
      </c>
      <c r="D13" s="73">
        <f>E13+F13</f>
        <v>117</v>
      </c>
      <c r="E13" s="74">
        <f>F13*0.5</f>
        <v>39</v>
      </c>
      <c r="F13" s="75">
        <f>I13+J13</f>
        <v>78</v>
      </c>
      <c r="G13" s="76">
        <v>0</v>
      </c>
      <c r="H13" s="77"/>
      <c r="I13" s="78">
        <v>34</v>
      </c>
      <c r="J13" s="79">
        <v>44</v>
      </c>
      <c r="K13" s="80">
        <v>0</v>
      </c>
      <c r="L13" s="80">
        <v>0</v>
      </c>
      <c r="M13" s="81"/>
      <c r="N13" s="80"/>
      <c r="O13" s="81"/>
      <c r="P13" s="82"/>
    </row>
    <row r="14" spans="1:16" s="1" customFormat="1" ht="34.5" customHeight="1">
      <c r="A14" s="83" t="s">
        <v>7</v>
      </c>
      <c r="B14" s="84" t="s">
        <v>25</v>
      </c>
      <c r="C14" s="72" t="s">
        <v>124</v>
      </c>
      <c r="D14" s="73">
        <f aca="true" t="shared" si="0" ref="D14:D21">E14+F14</f>
        <v>175.5</v>
      </c>
      <c r="E14" s="74">
        <f aca="true" t="shared" si="1" ref="E14:E25">F14*0.5</f>
        <v>58.5</v>
      </c>
      <c r="F14" s="75">
        <f aca="true" t="shared" si="2" ref="F14:F25">I14+J14</f>
        <v>117</v>
      </c>
      <c r="G14" s="85">
        <v>0</v>
      </c>
      <c r="H14" s="77"/>
      <c r="I14" s="86">
        <v>51</v>
      </c>
      <c r="J14" s="87">
        <v>66</v>
      </c>
      <c r="K14" s="80">
        <v>0</v>
      </c>
      <c r="L14" s="80">
        <v>0</v>
      </c>
      <c r="M14" s="88"/>
      <c r="N14" s="89"/>
      <c r="O14" s="88"/>
      <c r="P14" s="90"/>
    </row>
    <row r="15" spans="1:16" s="1" customFormat="1" ht="34.5" customHeight="1">
      <c r="A15" s="91" t="s">
        <v>8</v>
      </c>
      <c r="B15" s="92" t="s">
        <v>1</v>
      </c>
      <c r="C15" s="72" t="s">
        <v>124</v>
      </c>
      <c r="D15" s="73">
        <f t="shared" si="0"/>
        <v>117</v>
      </c>
      <c r="E15" s="74">
        <f t="shared" si="1"/>
        <v>39</v>
      </c>
      <c r="F15" s="75">
        <f t="shared" si="2"/>
        <v>78</v>
      </c>
      <c r="G15" s="85">
        <v>78</v>
      </c>
      <c r="H15" s="77"/>
      <c r="I15" s="86">
        <v>34</v>
      </c>
      <c r="J15" s="87">
        <v>44</v>
      </c>
      <c r="K15" s="80">
        <v>0</v>
      </c>
      <c r="L15" s="80">
        <v>0</v>
      </c>
      <c r="M15" s="88"/>
      <c r="N15" s="89"/>
      <c r="O15" s="88"/>
      <c r="P15" s="90"/>
    </row>
    <row r="16" spans="1:16" s="1" customFormat="1" ht="34.5" customHeight="1">
      <c r="A16" s="93" t="s">
        <v>11</v>
      </c>
      <c r="B16" s="94" t="s">
        <v>9</v>
      </c>
      <c r="C16" s="72" t="s">
        <v>124</v>
      </c>
      <c r="D16" s="73">
        <f t="shared" si="0"/>
        <v>167</v>
      </c>
      <c r="E16" s="74">
        <v>50</v>
      </c>
      <c r="F16" s="75">
        <f t="shared" si="2"/>
        <v>117</v>
      </c>
      <c r="G16" s="85">
        <v>0</v>
      </c>
      <c r="H16" s="77"/>
      <c r="I16" s="86">
        <v>51</v>
      </c>
      <c r="J16" s="87">
        <v>66</v>
      </c>
      <c r="K16" s="80">
        <v>0</v>
      </c>
      <c r="L16" s="80">
        <v>0</v>
      </c>
      <c r="M16" s="88"/>
      <c r="N16" s="89"/>
      <c r="O16" s="88"/>
      <c r="P16" s="90"/>
    </row>
    <row r="17" spans="1:16" s="1" customFormat="1" ht="34.5" customHeight="1">
      <c r="A17" s="95" t="s">
        <v>12</v>
      </c>
      <c r="B17" s="96" t="s">
        <v>168</v>
      </c>
      <c r="C17" s="72" t="s">
        <v>124</v>
      </c>
      <c r="D17" s="73">
        <f t="shared" si="0"/>
        <v>152</v>
      </c>
      <c r="E17" s="74">
        <v>35</v>
      </c>
      <c r="F17" s="75">
        <f t="shared" si="2"/>
        <v>117</v>
      </c>
      <c r="G17" s="85">
        <v>0</v>
      </c>
      <c r="H17" s="77"/>
      <c r="I17" s="86">
        <v>51</v>
      </c>
      <c r="J17" s="87">
        <v>66</v>
      </c>
      <c r="K17" s="80">
        <v>0</v>
      </c>
      <c r="L17" s="80">
        <v>0</v>
      </c>
      <c r="M17" s="88"/>
      <c r="N17" s="89"/>
      <c r="O17" s="88"/>
      <c r="P17" s="90"/>
    </row>
    <row r="18" spans="1:16" s="1" customFormat="1" ht="34.5" customHeight="1">
      <c r="A18" s="95" t="s">
        <v>106</v>
      </c>
      <c r="B18" s="97" t="s">
        <v>26</v>
      </c>
      <c r="C18" s="72" t="s">
        <v>124</v>
      </c>
      <c r="D18" s="73">
        <f t="shared" si="0"/>
        <v>117</v>
      </c>
      <c r="E18" s="74">
        <f t="shared" si="1"/>
        <v>39</v>
      </c>
      <c r="F18" s="75">
        <f t="shared" si="2"/>
        <v>78</v>
      </c>
      <c r="G18" s="85">
        <v>24</v>
      </c>
      <c r="H18" s="77"/>
      <c r="I18" s="86">
        <v>34</v>
      </c>
      <c r="J18" s="87">
        <v>44</v>
      </c>
      <c r="K18" s="80">
        <v>0</v>
      </c>
      <c r="L18" s="80">
        <v>0</v>
      </c>
      <c r="M18" s="88"/>
      <c r="N18" s="89"/>
      <c r="O18" s="88"/>
      <c r="P18" s="90"/>
    </row>
    <row r="19" spans="1:16" s="1" customFormat="1" ht="34.5" customHeight="1">
      <c r="A19" s="93" t="s">
        <v>13</v>
      </c>
      <c r="B19" s="94" t="s">
        <v>27</v>
      </c>
      <c r="C19" s="72" t="s">
        <v>124</v>
      </c>
      <c r="D19" s="73">
        <f t="shared" si="0"/>
        <v>103</v>
      </c>
      <c r="E19" s="74">
        <v>25</v>
      </c>
      <c r="F19" s="75">
        <f t="shared" si="2"/>
        <v>78</v>
      </c>
      <c r="G19" s="85">
        <v>10</v>
      </c>
      <c r="H19" s="77"/>
      <c r="I19" s="98">
        <v>34</v>
      </c>
      <c r="J19" s="99">
        <v>44</v>
      </c>
      <c r="K19" s="80">
        <v>0</v>
      </c>
      <c r="L19" s="80">
        <v>0</v>
      </c>
      <c r="M19" s="88"/>
      <c r="N19" s="89"/>
      <c r="O19" s="88"/>
      <c r="P19" s="90"/>
    </row>
    <row r="20" spans="1:16" s="1" customFormat="1" ht="34.5" customHeight="1">
      <c r="A20" s="95" t="s">
        <v>107</v>
      </c>
      <c r="B20" s="97" t="s">
        <v>3</v>
      </c>
      <c r="C20" s="72" t="s">
        <v>121</v>
      </c>
      <c r="D20" s="73">
        <f t="shared" si="0"/>
        <v>234</v>
      </c>
      <c r="E20" s="74">
        <v>117</v>
      </c>
      <c r="F20" s="75">
        <f t="shared" si="2"/>
        <v>117</v>
      </c>
      <c r="G20" s="85">
        <v>109</v>
      </c>
      <c r="H20" s="77"/>
      <c r="I20" s="98">
        <v>51</v>
      </c>
      <c r="J20" s="99">
        <v>66</v>
      </c>
      <c r="K20" s="80">
        <v>0</v>
      </c>
      <c r="L20" s="80">
        <v>0</v>
      </c>
      <c r="M20" s="88"/>
      <c r="N20" s="89"/>
      <c r="O20" s="88"/>
      <c r="P20" s="90"/>
    </row>
    <row r="21" spans="1:16" s="1" customFormat="1" ht="34.5" customHeight="1" thickBot="1">
      <c r="A21" s="91" t="s">
        <v>108</v>
      </c>
      <c r="B21" s="92" t="s">
        <v>10</v>
      </c>
      <c r="C21" s="72" t="s">
        <v>124</v>
      </c>
      <c r="D21" s="73">
        <f t="shared" si="0"/>
        <v>92</v>
      </c>
      <c r="E21" s="74">
        <v>22</v>
      </c>
      <c r="F21" s="75">
        <f t="shared" si="2"/>
        <v>70</v>
      </c>
      <c r="G21" s="100">
        <v>0</v>
      </c>
      <c r="H21" s="101"/>
      <c r="I21" s="102">
        <v>17</v>
      </c>
      <c r="J21" s="103">
        <v>53</v>
      </c>
      <c r="K21" s="80">
        <v>0</v>
      </c>
      <c r="L21" s="80">
        <v>0</v>
      </c>
      <c r="M21" s="104"/>
      <c r="N21" s="105"/>
      <c r="O21" s="104"/>
      <c r="P21" s="106"/>
    </row>
    <row r="22" spans="1:62" s="3" customFormat="1" ht="24" thickBot="1">
      <c r="A22" s="107" t="s">
        <v>137</v>
      </c>
      <c r="B22" s="108" t="s">
        <v>138</v>
      </c>
      <c r="C22" s="61"/>
      <c r="D22" s="109"/>
      <c r="E22" s="110"/>
      <c r="F22" s="51"/>
      <c r="G22" s="51"/>
      <c r="H22" s="111"/>
      <c r="I22" s="111"/>
      <c r="J22" s="111"/>
      <c r="K22" s="69"/>
      <c r="L22" s="65"/>
      <c r="M22" s="65"/>
      <c r="N22" s="69"/>
      <c r="O22" s="65"/>
      <c r="P22" s="6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4"/>
    </row>
    <row r="23" spans="1:61" s="1" customFormat="1" ht="32.25" customHeight="1">
      <c r="A23" s="70" t="s">
        <v>109</v>
      </c>
      <c r="B23" s="71" t="s">
        <v>2</v>
      </c>
      <c r="C23" s="72" t="s">
        <v>115</v>
      </c>
      <c r="D23" s="73">
        <f>E23+F23</f>
        <v>435</v>
      </c>
      <c r="E23" s="74">
        <f t="shared" si="1"/>
        <v>145</v>
      </c>
      <c r="F23" s="75">
        <f t="shared" si="2"/>
        <v>290</v>
      </c>
      <c r="G23" s="76">
        <v>24</v>
      </c>
      <c r="H23" s="77"/>
      <c r="I23" s="112">
        <v>136</v>
      </c>
      <c r="J23" s="113">
        <v>154</v>
      </c>
      <c r="K23" s="80">
        <v>0</v>
      </c>
      <c r="L23" s="80">
        <v>0</v>
      </c>
      <c r="M23" s="81"/>
      <c r="N23" s="80"/>
      <c r="O23" s="81"/>
      <c r="P23" s="82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1" customFormat="1" ht="32.25" customHeight="1">
      <c r="A24" s="95" t="s">
        <v>110</v>
      </c>
      <c r="B24" s="94" t="s">
        <v>14</v>
      </c>
      <c r="C24" s="72" t="s">
        <v>116</v>
      </c>
      <c r="D24" s="73">
        <f>E24+F24</f>
        <v>142.5</v>
      </c>
      <c r="E24" s="74">
        <f t="shared" si="1"/>
        <v>47.5</v>
      </c>
      <c r="F24" s="75">
        <f>I24+J24</f>
        <v>95</v>
      </c>
      <c r="G24" s="85">
        <v>60</v>
      </c>
      <c r="H24" s="77"/>
      <c r="I24" s="98">
        <v>51</v>
      </c>
      <c r="J24" s="99">
        <v>44</v>
      </c>
      <c r="K24" s="80">
        <v>0</v>
      </c>
      <c r="L24" s="80">
        <v>0</v>
      </c>
      <c r="M24" s="88"/>
      <c r="N24" s="89"/>
      <c r="O24" s="88"/>
      <c r="P24" s="90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1" customFormat="1" ht="32.25" customHeight="1" thickBot="1">
      <c r="A25" s="114" t="s">
        <v>111</v>
      </c>
      <c r="B25" s="115" t="s">
        <v>91</v>
      </c>
      <c r="C25" s="116" t="s">
        <v>115</v>
      </c>
      <c r="D25" s="117">
        <f>E25+F25</f>
        <v>253.5</v>
      </c>
      <c r="E25" s="118">
        <f t="shared" si="1"/>
        <v>84.5</v>
      </c>
      <c r="F25" s="119">
        <f t="shared" si="2"/>
        <v>169</v>
      </c>
      <c r="G25" s="120">
        <v>30</v>
      </c>
      <c r="H25" s="121"/>
      <c r="I25" s="122">
        <v>68</v>
      </c>
      <c r="J25" s="123">
        <v>101</v>
      </c>
      <c r="K25" s="199">
        <v>0</v>
      </c>
      <c r="L25" s="199">
        <v>0</v>
      </c>
      <c r="M25" s="124"/>
      <c r="N25" s="125"/>
      <c r="O25" s="124"/>
      <c r="P25" s="126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24.75" customHeight="1" thickBot="1">
      <c r="A26" s="144">
        <v>1</v>
      </c>
      <c r="B26" s="53">
        <v>2</v>
      </c>
      <c r="C26" s="145">
        <v>3</v>
      </c>
      <c r="D26" s="53">
        <v>4</v>
      </c>
      <c r="E26" s="52">
        <v>5</v>
      </c>
      <c r="F26" s="146">
        <v>6</v>
      </c>
      <c r="G26" s="144">
        <v>7</v>
      </c>
      <c r="H26" s="53">
        <v>8</v>
      </c>
      <c r="I26" s="145">
        <v>9</v>
      </c>
      <c r="J26" s="53">
        <v>10</v>
      </c>
      <c r="K26" s="52">
        <v>11</v>
      </c>
      <c r="L26" s="146">
        <v>12</v>
      </c>
      <c r="M26" s="144">
        <v>13</v>
      </c>
      <c r="N26" s="53">
        <v>14</v>
      </c>
      <c r="O26" s="145">
        <v>15</v>
      </c>
      <c r="P26" s="53">
        <v>16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1" customFormat="1" ht="47.25" customHeight="1" thickBot="1">
      <c r="A27" s="45" t="s">
        <v>29</v>
      </c>
      <c r="B27" s="147" t="s">
        <v>34</v>
      </c>
      <c r="C27" s="148" t="s">
        <v>166</v>
      </c>
      <c r="D27" s="149">
        <f>SUM(D28:D33)</f>
        <v>762</v>
      </c>
      <c r="E27" s="150">
        <f>SUM(E28:E33)</f>
        <v>254</v>
      </c>
      <c r="F27" s="150">
        <f>SUM(F28:F33)</f>
        <v>508</v>
      </c>
      <c r="G27" s="149">
        <f>SUM(G28:G33)</f>
        <v>348</v>
      </c>
      <c r="H27" s="151"/>
      <c r="I27" s="152"/>
      <c r="J27" s="43"/>
      <c r="K27" s="151"/>
      <c r="L27" s="151"/>
      <c r="M27" s="151"/>
      <c r="N27" s="151"/>
      <c r="O27" s="151"/>
      <c r="P27" s="153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" customFormat="1" ht="30.75" customHeight="1">
      <c r="A28" s="70" t="s">
        <v>30</v>
      </c>
      <c r="B28" s="127" t="s">
        <v>77</v>
      </c>
      <c r="C28" s="128" t="s">
        <v>122</v>
      </c>
      <c r="D28" s="73">
        <f aca="true" t="shared" si="3" ref="D28:D33">SUM(E28:F28)</f>
        <v>60</v>
      </c>
      <c r="E28" s="80">
        <v>12</v>
      </c>
      <c r="F28" s="79">
        <f aca="true" t="shared" si="4" ref="F28:F33">SUM(J28:P28)</f>
        <v>48</v>
      </c>
      <c r="G28" s="79">
        <v>0</v>
      </c>
      <c r="H28" s="79"/>
      <c r="I28" s="79"/>
      <c r="J28" s="79"/>
      <c r="K28" s="80">
        <v>0</v>
      </c>
      <c r="L28" s="80">
        <v>48</v>
      </c>
      <c r="M28" s="79"/>
      <c r="N28" s="80">
        <v>0</v>
      </c>
      <c r="O28" s="80">
        <v>0</v>
      </c>
      <c r="P28" s="129"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30.75" customHeight="1">
      <c r="A29" s="70" t="s">
        <v>31</v>
      </c>
      <c r="B29" s="130" t="s">
        <v>9</v>
      </c>
      <c r="C29" s="128" t="s">
        <v>122</v>
      </c>
      <c r="D29" s="73">
        <f t="shared" si="3"/>
        <v>60</v>
      </c>
      <c r="E29" s="80">
        <v>12</v>
      </c>
      <c r="F29" s="79">
        <f t="shared" si="4"/>
        <v>48</v>
      </c>
      <c r="G29" s="131">
        <v>8</v>
      </c>
      <c r="H29" s="131"/>
      <c r="I29" s="131"/>
      <c r="J29" s="131"/>
      <c r="K29" s="131">
        <v>48</v>
      </c>
      <c r="L29" s="80">
        <v>0</v>
      </c>
      <c r="M29" s="80">
        <v>0</v>
      </c>
      <c r="N29" s="80">
        <v>0</v>
      </c>
      <c r="O29" s="80">
        <v>0</v>
      </c>
      <c r="P29" s="129">
        <v>0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30.75" customHeight="1">
      <c r="A30" s="70" t="s">
        <v>32</v>
      </c>
      <c r="B30" s="130" t="s">
        <v>35</v>
      </c>
      <c r="C30" s="128" t="s">
        <v>164</v>
      </c>
      <c r="D30" s="73">
        <f t="shared" si="3"/>
        <v>190</v>
      </c>
      <c r="E30" s="80">
        <v>24</v>
      </c>
      <c r="F30" s="79">
        <f t="shared" si="4"/>
        <v>166</v>
      </c>
      <c r="G30" s="131">
        <v>166</v>
      </c>
      <c r="H30" s="131"/>
      <c r="I30" s="131"/>
      <c r="J30" s="131"/>
      <c r="K30" s="131">
        <v>32</v>
      </c>
      <c r="L30" s="131">
        <v>46</v>
      </c>
      <c r="M30" s="131">
        <v>16</v>
      </c>
      <c r="N30" s="131">
        <v>28</v>
      </c>
      <c r="O30" s="131">
        <v>44</v>
      </c>
      <c r="P30" s="129">
        <v>0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30.75" customHeight="1">
      <c r="A31" s="132" t="s">
        <v>33</v>
      </c>
      <c r="B31" s="133" t="s">
        <v>3</v>
      </c>
      <c r="C31" s="134" t="s">
        <v>112</v>
      </c>
      <c r="D31" s="73">
        <f t="shared" si="3"/>
        <v>332</v>
      </c>
      <c r="E31" s="135">
        <v>166</v>
      </c>
      <c r="F31" s="136">
        <f t="shared" si="4"/>
        <v>166</v>
      </c>
      <c r="G31" s="137">
        <v>158</v>
      </c>
      <c r="H31" s="137"/>
      <c r="I31" s="137"/>
      <c r="J31" s="137"/>
      <c r="K31" s="137">
        <v>32</v>
      </c>
      <c r="L31" s="137">
        <v>48</v>
      </c>
      <c r="M31" s="137">
        <v>16</v>
      </c>
      <c r="N31" s="137">
        <v>26</v>
      </c>
      <c r="O31" s="137">
        <v>44</v>
      </c>
      <c r="P31" s="129">
        <v>0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30.75" customHeight="1">
      <c r="A32" s="83" t="s">
        <v>80</v>
      </c>
      <c r="B32" s="138" t="s">
        <v>81</v>
      </c>
      <c r="C32" s="128" t="s">
        <v>122</v>
      </c>
      <c r="D32" s="73">
        <f t="shared" si="3"/>
        <v>72</v>
      </c>
      <c r="E32" s="80">
        <f>F32/2</f>
        <v>24</v>
      </c>
      <c r="F32" s="79">
        <f t="shared" si="4"/>
        <v>48</v>
      </c>
      <c r="G32" s="139">
        <v>8</v>
      </c>
      <c r="H32" s="139"/>
      <c r="I32" s="139"/>
      <c r="J32" s="139"/>
      <c r="K32" s="131">
        <v>48</v>
      </c>
      <c r="L32" s="80">
        <v>0</v>
      </c>
      <c r="M32" s="80">
        <v>0</v>
      </c>
      <c r="N32" s="80">
        <v>0</v>
      </c>
      <c r="O32" s="80">
        <v>0</v>
      </c>
      <c r="P32" s="129">
        <v>0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30.75" customHeight="1" thickBot="1">
      <c r="A33" s="140" t="s">
        <v>90</v>
      </c>
      <c r="B33" s="141" t="s">
        <v>93</v>
      </c>
      <c r="C33" s="142" t="s">
        <v>122</v>
      </c>
      <c r="D33" s="73">
        <f t="shared" si="3"/>
        <v>48</v>
      </c>
      <c r="E33" s="80">
        <f>F33/2</f>
        <v>16</v>
      </c>
      <c r="F33" s="79">
        <f t="shared" si="4"/>
        <v>32</v>
      </c>
      <c r="G33" s="143">
        <v>8</v>
      </c>
      <c r="H33" s="143"/>
      <c r="I33" s="143"/>
      <c r="J33" s="143"/>
      <c r="K33" s="80">
        <v>0</v>
      </c>
      <c r="L33" s="80">
        <v>0</v>
      </c>
      <c r="M33" s="80">
        <v>0</v>
      </c>
      <c r="N33" s="80">
        <v>0</v>
      </c>
      <c r="O33" s="143">
        <v>32</v>
      </c>
      <c r="P33" s="129">
        <v>0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47.25" thickBot="1">
      <c r="A34" s="154" t="s">
        <v>36</v>
      </c>
      <c r="B34" s="155" t="s">
        <v>39</v>
      </c>
      <c r="C34" s="156" t="s">
        <v>120</v>
      </c>
      <c r="D34" s="149">
        <f>SUM(D35:D36)</f>
        <v>192</v>
      </c>
      <c r="E34" s="151">
        <f>SUM(E35:E36)</f>
        <v>64</v>
      </c>
      <c r="F34" s="151">
        <f>SUM(F35:F36)</f>
        <v>128</v>
      </c>
      <c r="G34" s="151">
        <f>SUM(G35:G36)</f>
        <v>82</v>
      </c>
      <c r="H34" s="151"/>
      <c r="I34" s="157"/>
      <c r="J34" s="157"/>
      <c r="K34" s="151"/>
      <c r="L34" s="151"/>
      <c r="M34" s="151"/>
      <c r="N34" s="151"/>
      <c r="O34" s="151"/>
      <c r="P34" s="153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30" customHeight="1" thickBot="1">
      <c r="A35" s="65" t="s">
        <v>37</v>
      </c>
      <c r="B35" s="158" t="s">
        <v>2</v>
      </c>
      <c r="C35" s="159" t="s">
        <v>123</v>
      </c>
      <c r="D35" s="73">
        <f>SUM(E35:F35)</f>
        <v>96</v>
      </c>
      <c r="E35" s="80">
        <f>F35/2</f>
        <v>32</v>
      </c>
      <c r="F35" s="79">
        <f>SUM(J35:P35)</f>
        <v>64</v>
      </c>
      <c r="G35" s="160">
        <v>40</v>
      </c>
      <c r="H35" s="160"/>
      <c r="I35" s="160"/>
      <c r="J35" s="160"/>
      <c r="K35" s="160">
        <v>64</v>
      </c>
      <c r="L35" s="80">
        <v>0</v>
      </c>
      <c r="M35" s="80">
        <v>0</v>
      </c>
      <c r="N35" s="80">
        <v>0</v>
      </c>
      <c r="O35" s="80">
        <v>0</v>
      </c>
      <c r="P35" s="129">
        <v>0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30" customHeight="1" thickBot="1">
      <c r="A36" s="65" t="s">
        <v>38</v>
      </c>
      <c r="B36" s="158" t="s">
        <v>40</v>
      </c>
      <c r="C36" s="128" t="s">
        <v>122</v>
      </c>
      <c r="D36" s="73">
        <f>SUM(E36:F36)</f>
        <v>96</v>
      </c>
      <c r="E36" s="80">
        <f>F36/2</f>
        <v>32</v>
      </c>
      <c r="F36" s="79">
        <f>SUM(J36:P36)</f>
        <v>64</v>
      </c>
      <c r="G36" s="218">
        <v>42</v>
      </c>
      <c r="H36" s="161"/>
      <c r="I36" s="161"/>
      <c r="J36" s="161"/>
      <c r="K36" s="161">
        <v>64</v>
      </c>
      <c r="L36" s="80">
        <v>0</v>
      </c>
      <c r="M36" s="80">
        <v>0</v>
      </c>
      <c r="N36" s="80">
        <v>0</v>
      </c>
      <c r="O36" s="80">
        <v>0</v>
      </c>
      <c r="P36" s="129">
        <v>0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26.25" customHeight="1" thickBot="1">
      <c r="A37" s="162" t="s">
        <v>41</v>
      </c>
      <c r="B37" s="162" t="s">
        <v>42</v>
      </c>
      <c r="C37" s="156" t="s">
        <v>171</v>
      </c>
      <c r="D37" s="163">
        <f>SUM(D38,D55)</f>
        <v>4428</v>
      </c>
      <c r="E37" s="150">
        <f>SUM(E38,E55)</f>
        <v>1176</v>
      </c>
      <c r="F37" s="150">
        <f>SUM(F38,F55)</f>
        <v>3252</v>
      </c>
      <c r="G37" s="150">
        <f>SUM(G38,G55)</f>
        <v>1070</v>
      </c>
      <c r="H37" s="150">
        <f>SUM(H38,H55)</f>
        <v>66</v>
      </c>
      <c r="I37" s="150"/>
      <c r="J37" s="150"/>
      <c r="K37" s="150"/>
      <c r="L37" s="150"/>
      <c r="M37" s="150"/>
      <c r="N37" s="150"/>
      <c r="O37" s="150"/>
      <c r="P37" s="153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26.25" customHeight="1" thickBot="1">
      <c r="A38" s="162" t="s">
        <v>43</v>
      </c>
      <c r="B38" s="164" t="s">
        <v>140</v>
      </c>
      <c r="C38" s="156" t="s">
        <v>169</v>
      </c>
      <c r="D38" s="149">
        <f>SUM(D39:D53)</f>
        <v>2286</v>
      </c>
      <c r="E38" s="150">
        <f>SUM(E39:E53)</f>
        <v>762</v>
      </c>
      <c r="F38" s="150">
        <f>SUM(F39:F53)</f>
        <v>1524</v>
      </c>
      <c r="G38" s="149">
        <f>SUM(G39:G53)</f>
        <v>612</v>
      </c>
      <c r="H38" s="149">
        <f>SUM(H39:H53)</f>
        <v>20</v>
      </c>
      <c r="I38" s="151">
        <f aca="true" t="shared" si="5" ref="I38:P38">SUM(I39:I53)</f>
        <v>0</v>
      </c>
      <c r="J38" s="151">
        <f t="shared" si="5"/>
        <v>0</v>
      </c>
      <c r="K38" s="151">
        <f>SUM(K39:K53)</f>
        <v>288</v>
      </c>
      <c r="L38" s="151">
        <f>SUM(L39:L53)</f>
        <v>704</v>
      </c>
      <c r="M38" s="151">
        <f>SUM(M39:M53)</f>
        <v>202</v>
      </c>
      <c r="N38" s="151">
        <f t="shared" si="5"/>
        <v>0</v>
      </c>
      <c r="O38" s="151">
        <f t="shared" si="5"/>
        <v>330</v>
      </c>
      <c r="P38" s="153">
        <f t="shared" si="5"/>
        <v>0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30.75" customHeight="1">
      <c r="A39" s="138" t="s">
        <v>44</v>
      </c>
      <c r="B39" s="165" t="s">
        <v>58</v>
      </c>
      <c r="C39" s="128" t="s">
        <v>124</v>
      </c>
      <c r="D39" s="73">
        <f>SUM(E39:F39)</f>
        <v>156</v>
      </c>
      <c r="E39" s="80">
        <f>F39/2</f>
        <v>52</v>
      </c>
      <c r="F39" s="79">
        <f aca="true" t="shared" si="6" ref="F39:F52">SUM(J39:P39)</f>
        <v>104</v>
      </c>
      <c r="G39" s="160">
        <v>104</v>
      </c>
      <c r="H39" s="160">
        <v>0</v>
      </c>
      <c r="I39" s="160">
        <v>0</v>
      </c>
      <c r="J39" s="160">
        <v>0</v>
      </c>
      <c r="K39" s="160">
        <v>80</v>
      </c>
      <c r="L39" s="160">
        <v>24</v>
      </c>
      <c r="M39" s="160">
        <v>0</v>
      </c>
      <c r="N39" s="160">
        <v>0</v>
      </c>
      <c r="O39" s="160">
        <v>0</v>
      </c>
      <c r="P39" s="166">
        <v>0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16" ht="30.75" customHeight="1">
      <c r="A40" s="202" t="s">
        <v>45</v>
      </c>
      <c r="B40" s="130" t="s">
        <v>59</v>
      </c>
      <c r="C40" s="128" t="s">
        <v>122</v>
      </c>
      <c r="D40" s="73">
        <f aca="true" t="shared" si="7" ref="D40:D53">SUM(E40:F40)</f>
        <v>105</v>
      </c>
      <c r="E40" s="80">
        <f aca="true" t="shared" si="8" ref="E40:E53">F40/2</f>
        <v>35</v>
      </c>
      <c r="F40" s="79">
        <f t="shared" si="6"/>
        <v>70</v>
      </c>
      <c r="G40" s="131">
        <v>70</v>
      </c>
      <c r="H40" s="160">
        <v>0</v>
      </c>
      <c r="I40" s="160">
        <v>0</v>
      </c>
      <c r="J40" s="160">
        <v>0</v>
      </c>
      <c r="K40" s="160">
        <v>0</v>
      </c>
      <c r="L40" s="131">
        <v>70</v>
      </c>
      <c r="M40" s="160">
        <v>0</v>
      </c>
      <c r="N40" s="160">
        <v>0</v>
      </c>
      <c r="O40" s="160">
        <v>0</v>
      </c>
      <c r="P40" s="166">
        <v>0</v>
      </c>
    </row>
    <row r="41" spans="1:16" ht="30.75" customHeight="1">
      <c r="A41" s="138" t="s">
        <v>46</v>
      </c>
      <c r="B41" s="130" t="s">
        <v>60</v>
      </c>
      <c r="C41" s="159" t="s">
        <v>150</v>
      </c>
      <c r="D41" s="73">
        <f t="shared" si="7"/>
        <v>192</v>
      </c>
      <c r="E41" s="80">
        <f t="shared" si="8"/>
        <v>64</v>
      </c>
      <c r="F41" s="79">
        <f t="shared" si="6"/>
        <v>128</v>
      </c>
      <c r="G41" s="131">
        <v>30</v>
      </c>
      <c r="H41" s="160">
        <v>0</v>
      </c>
      <c r="I41" s="160">
        <v>0</v>
      </c>
      <c r="J41" s="160">
        <v>0</v>
      </c>
      <c r="K41" s="131">
        <v>64</v>
      </c>
      <c r="L41" s="160">
        <v>64</v>
      </c>
      <c r="M41" s="160">
        <v>0</v>
      </c>
      <c r="N41" s="160">
        <v>0</v>
      </c>
      <c r="O41" s="160">
        <v>0</v>
      </c>
      <c r="P41" s="166">
        <v>0</v>
      </c>
    </row>
    <row r="42" spans="1:16" ht="30.75" customHeight="1">
      <c r="A42" s="202" t="s">
        <v>47</v>
      </c>
      <c r="B42" s="130" t="s">
        <v>61</v>
      </c>
      <c r="C42" s="159" t="s">
        <v>123</v>
      </c>
      <c r="D42" s="73">
        <f t="shared" si="7"/>
        <v>120</v>
      </c>
      <c r="E42" s="80">
        <f t="shared" si="8"/>
        <v>40</v>
      </c>
      <c r="F42" s="79">
        <f t="shared" si="6"/>
        <v>80</v>
      </c>
      <c r="G42" s="131">
        <v>12</v>
      </c>
      <c r="H42" s="160">
        <v>0</v>
      </c>
      <c r="I42" s="160">
        <v>0</v>
      </c>
      <c r="J42" s="160">
        <v>0</v>
      </c>
      <c r="K42" s="131">
        <v>80</v>
      </c>
      <c r="L42" s="160">
        <v>0</v>
      </c>
      <c r="M42" s="160">
        <v>0</v>
      </c>
      <c r="N42" s="160">
        <v>0</v>
      </c>
      <c r="O42" s="160">
        <v>0</v>
      </c>
      <c r="P42" s="166">
        <v>0</v>
      </c>
    </row>
    <row r="43" spans="1:16" ht="30.75" customHeight="1">
      <c r="A43" s="138" t="s">
        <v>48</v>
      </c>
      <c r="B43" s="167" t="s">
        <v>141</v>
      </c>
      <c r="C43" s="128" t="s">
        <v>122</v>
      </c>
      <c r="D43" s="73">
        <f t="shared" si="7"/>
        <v>72</v>
      </c>
      <c r="E43" s="80">
        <f t="shared" si="8"/>
        <v>24</v>
      </c>
      <c r="F43" s="79">
        <f t="shared" si="6"/>
        <v>48</v>
      </c>
      <c r="G43" s="205">
        <v>10</v>
      </c>
      <c r="H43" s="160">
        <v>0</v>
      </c>
      <c r="I43" s="160">
        <v>0</v>
      </c>
      <c r="J43" s="160">
        <v>0</v>
      </c>
      <c r="K43" s="160">
        <v>0</v>
      </c>
      <c r="L43" s="206">
        <v>48</v>
      </c>
      <c r="M43" s="131">
        <v>0</v>
      </c>
      <c r="N43" s="160">
        <v>0</v>
      </c>
      <c r="O43" s="160">
        <v>0</v>
      </c>
      <c r="P43" s="166">
        <v>0</v>
      </c>
    </row>
    <row r="44" spans="1:16" ht="30.75" customHeight="1">
      <c r="A44" s="202" t="s">
        <v>49</v>
      </c>
      <c r="B44" s="167" t="s">
        <v>142</v>
      </c>
      <c r="C44" s="159" t="s">
        <v>155</v>
      </c>
      <c r="D44" s="73">
        <f t="shared" si="7"/>
        <v>210</v>
      </c>
      <c r="E44" s="80">
        <f t="shared" si="8"/>
        <v>70</v>
      </c>
      <c r="F44" s="79">
        <f t="shared" si="6"/>
        <v>140</v>
      </c>
      <c r="G44" s="131">
        <v>38</v>
      </c>
      <c r="H44" s="160">
        <v>0</v>
      </c>
      <c r="I44" s="160">
        <v>0</v>
      </c>
      <c r="J44" s="160">
        <v>0</v>
      </c>
      <c r="K44" s="160">
        <v>64</v>
      </c>
      <c r="L44" s="131">
        <v>76</v>
      </c>
      <c r="M44" s="160">
        <v>0</v>
      </c>
      <c r="N44" s="160">
        <v>0</v>
      </c>
      <c r="O44" s="160">
        <v>0</v>
      </c>
      <c r="P44" s="166">
        <v>0</v>
      </c>
    </row>
    <row r="45" spans="1:16" ht="30.75" customHeight="1">
      <c r="A45" s="138" t="s">
        <v>50</v>
      </c>
      <c r="B45" s="130" t="s">
        <v>62</v>
      </c>
      <c r="C45" s="159" t="s">
        <v>165</v>
      </c>
      <c r="D45" s="73">
        <f t="shared" si="7"/>
        <v>270</v>
      </c>
      <c r="E45" s="80">
        <f t="shared" si="8"/>
        <v>90</v>
      </c>
      <c r="F45" s="79">
        <f t="shared" si="6"/>
        <v>180</v>
      </c>
      <c r="G45" s="131">
        <v>40</v>
      </c>
      <c r="H45" s="160">
        <v>0</v>
      </c>
      <c r="I45" s="160">
        <v>0</v>
      </c>
      <c r="J45" s="160">
        <v>0</v>
      </c>
      <c r="K45" s="160">
        <v>0</v>
      </c>
      <c r="L45" s="205">
        <v>138</v>
      </c>
      <c r="M45" s="205">
        <v>42</v>
      </c>
      <c r="N45" s="160">
        <v>0</v>
      </c>
      <c r="O45" s="160">
        <v>0</v>
      </c>
      <c r="P45" s="166">
        <v>0</v>
      </c>
    </row>
    <row r="46" spans="1:16" ht="30.75" customHeight="1">
      <c r="A46" s="202" t="s">
        <v>51</v>
      </c>
      <c r="B46" s="130" t="s">
        <v>63</v>
      </c>
      <c r="C46" s="159" t="s">
        <v>155</v>
      </c>
      <c r="D46" s="73">
        <f t="shared" si="7"/>
        <v>285</v>
      </c>
      <c r="E46" s="80">
        <f t="shared" si="8"/>
        <v>95</v>
      </c>
      <c r="F46" s="79">
        <f t="shared" si="6"/>
        <v>190</v>
      </c>
      <c r="G46" s="205">
        <v>88</v>
      </c>
      <c r="H46" s="160">
        <v>0</v>
      </c>
      <c r="I46" s="160">
        <v>0</v>
      </c>
      <c r="J46" s="160">
        <v>0</v>
      </c>
      <c r="K46" s="160">
        <v>0</v>
      </c>
      <c r="L46" s="131">
        <v>142</v>
      </c>
      <c r="M46" s="205">
        <v>48</v>
      </c>
      <c r="N46" s="160">
        <v>0</v>
      </c>
      <c r="O46" s="160">
        <v>0</v>
      </c>
      <c r="P46" s="166">
        <v>0</v>
      </c>
    </row>
    <row r="47" spans="1:16" ht="30.75" customHeight="1">
      <c r="A47" s="138" t="s">
        <v>52</v>
      </c>
      <c r="B47" s="130" t="s">
        <v>64</v>
      </c>
      <c r="C47" s="213" t="s">
        <v>123</v>
      </c>
      <c r="D47" s="73">
        <f t="shared" si="7"/>
        <v>159</v>
      </c>
      <c r="E47" s="80">
        <f t="shared" si="8"/>
        <v>53</v>
      </c>
      <c r="F47" s="79">
        <f t="shared" si="6"/>
        <v>106</v>
      </c>
      <c r="G47" s="205">
        <v>28</v>
      </c>
      <c r="H47" s="222">
        <v>20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206">
        <v>106</v>
      </c>
      <c r="P47" s="166">
        <v>0</v>
      </c>
    </row>
    <row r="48" spans="1:16" ht="46.5" customHeight="1">
      <c r="A48" s="202" t="s">
        <v>53</v>
      </c>
      <c r="B48" s="167" t="s">
        <v>65</v>
      </c>
      <c r="C48" s="213" t="s">
        <v>123</v>
      </c>
      <c r="D48" s="73">
        <f t="shared" si="7"/>
        <v>120</v>
      </c>
      <c r="E48" s="80">
        <f t="shared" si="8"/>
        <v>40</v>
      </c>
      <c r="F48" s="79">
        <f t="shared" si="6"/>
        <v>80</v>
      </c>
      <c r="G48" s="131">
        <v>40</v>
      </c>
      <c r="H48" s="160">
        <v>0</v>
      </c>
      <c r="I48" s="160">
        <v>0</v>
      </c>
      <c r="J48" s="160">
        <v>0</v>
      </c>
      <c r="K48" s="160">
        <v>0</v>
      </c>
      <c r="L48" s="131">
        <v>0</v>
      </c>
      <c r="M48" s="160">
        <v>80</v>
      </c>
      <c r="N48" s="160">
        <v>0</v>
      </c>
      <c r="O48" s="160">
        <v>0</v>
      </c>
      <c r="P48" s="166">
        <v>0</v>
      </c>
    </row>
    <row r="49" spans="1:16" ht="45.75" customHeight="1">
      <c r="A49" s="138" t="s">
        <v>54</v>
      </c>
      <c r="B49" s="167" t="s">
        <v>152</v>
      </c>
      <c r="C49" s="128" t="s">
        <v>124</v>
      </c>
      <c r="D49" s="73">
        <f t="shared" si="7"/>
        <v>120</v>
      </c>
      <c r="E49" s="80">
        <f t="shared" si="8"/>
        <v>40</v>
      </c>
      <c r="F49" s="79">
        <f t="shared" si="6"/>
        <v>80</v>
      </c>
      <c r="G49" s="131">
        <v>60</v>
      </c>
      <c r="H49" s="160">
        <v>0</v>
      </c>
      <c r="I49" s="160">
        <v>0</v>
      </c>
      <c r="J49" s="160">
        <v>0</v>
      </c>
      <c r="K49" s="160">
        <v>0</v>
      </c>
      <c r="L49" s="131">
        <v>48</v>
      </c>
      <c r="M49" s="131">
        <v>32</v>
      </c>
      <c r="N49" s="160">
        <v>0</v>
      </c>
      <c r="O49" s="160">
        <v>0</v>
      </c>
      <c r="P49" s="166">
        <v>0</v>
      </c>
    </row>
    <row r="50" spans="1:16" ht="48.75" customHeight="1">
      <c r="A50" s="202" t="s">
        <v>55</v>
      </c>
      <c r="B50" s="167" t="s">
        <v>66</v>
      </c>
      <c r="C50" s="168" t="s">
        <v>123</v>
      </c>
      <c r="D50" s="73">
        <f t="shared" si="7"/>
        <v>186</v>
      </c>
      <c r="E50" s="80">
        <f t="shared" si="8"/>
        <v>62</v>
      </c>
      <c r="F50" s="79">
        <f t="shared" si="6"/>
        <v>124</v>
      </c>
      <c r="G50" s="205">
        <v>32</v>
      </c>
      <c r="H50" s="160">
        <v>0</v>
      </c>
      <c r="I50" s="160">
        <v>0</v>
      </c>
      <c r="J50" s="160">
        <v>0</v>
      </c>
      <c r="K50" s="160">
        <v>0</v>
      </c>
      <c r="L50" s="131">
        <v>0</v>
      </c>
      <c r="M50" s="131">
        <v>0</v>
      </c>
      <c r="N50" s="160">
        <v>0</v>
      </c>
      <c r="O50" s="206">
        <v>124</v>
      </c>
      <c r="P50" s="166">
        <v>0</v>
      </c>
    </row>
    <row r="51" spans="1:16" ht="30.75" customHeight="1">
      <c r="A51" s="138" t="s">
        <v>56</v>
      </c>
      <c r="B51" s="130" t="s">
        <v>67</v>
      </c>
      <c r="C51" s="169" t="s">
        <v>122</v>
      </c>
      <c r="D51" s="73">
        <f t="shared" si="7"/>
        <v>48</v>
      </c>
      <c r="E51" s="80">
        <f t="shared" si="8"/>
        <v>16</v>
      </c>
      <c r="F51" s="87">
        <f t="shared" si="6"/>
        <v>32</v>
      </c>
      <c r="G51" s="131">
        <v>8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31">
        <v>0</v>
      </c>
      <c r="N51" s="160">
        <v>0</v>
      </c>
      <c r="O51" s="160">
        <v>32</v>
      </c>
      <c r="P51" s="166">
        <v>0</v>
      </c>
    </row>
    <row r="52" spans="1:16" ht="30.75" customHeight="1">
      <c r="A52" s="202" t="s">
        <v>57</v>
      </c>
      <c r="B52" s="130" t="s">
        <v>68</v>
      </c>
      <c r="C52" s="128" t="s">
        <v>122</v>
      </c>
      <c r="D52" s="73">
        <f t="shared" si="7"/>
        <v>102</v>
      </c>
      <c r="E52" s="80">
        <f t="shared" si="8"/>
        <v>34</v>
      </c>
      <c r="F52" s="79">
        <f t="shared" si="6"/>
        <v>68</v>
      </c>
      <c r="G52" s="131">
        <v>20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31">
        <v>0</v>
      </c>
      <c r="N52" s="160">
        <v>0</v>
      </c>
      <c r="O52" s="160">
        <v>68</v>
      </c>
      <c r="P52" s="166">
        <v>0</v>
      </c>
    </row>
    <row r="53" spans="1:16" ht="30.75" customHeight="1" thickBot="1">
      <c r="A53" s="170" t="s">
        <v>78</v>
      </c>
      <c r="B53" s="204" t="s">
        <v>79</v>
      </c>
      <c r="C53" s="171" t="s">
        <v>130</v>
      </c>
      <c r="D53" s="117">
        <f t="shared" si="7"/>
        <v>141</v>
      </c>
      <c r="E53" s="199">
        <f t="shared" si="8"/>
        <v>47</v>
      </c>
      <c r="F53" s="172">
        <f>SUM(J53:P53)</f>
        <v>94</v>
      </c>
      <c r="G53" s="157">
        <v>32</v>
      </c>
      <c r="H53" s="157">
        <v>0</v>
      </c>
      <c r="I53" s="157">
        <v>0</v>
      </c>
      <c r="J53" s="157">
        <v>0</v>
      </c>
      <c r="K53" s="157">
        <v>0</v>
      </c>
      <c r="L53" s="157">
        <v>94</v>
      </c>
      <c r="M53" s="157">
        <v>0</v>
      </c>
      <c r="N53" s="157">
        <v>0</v>
      </c>
      <c r="O53" s="157">
        <v>0</v>
      </c>
      <c r="P53" s="173">
        <v>0</v>
      </c>
    </row>
    <row r="54" spans="1:16" s="182" customFormat="1" ht="21" customHeight="1" thickBot="1">
      <c r="A54" s="20">
        <v>1</v>
      </c>
      <c r="B54" s="20">
        <v>2</v>
      </c>
      <c r="C54" s="21">
        <v>3</v>
      </c>
      <c r="D54" s="22">
        <v>4</v>
      </c>
      <c r="E54" s="23">
        <v>5</v>
      </c>
      <c r="F54" s="24">
        <v>6</v>
      </c>
      <c r="G54" s="20">
        <v>7</v>
      </c>
      <c r="H54" s="20">
        <v>8</v>
      </c>
      <c r="I54" s="21">
        <v>9</v>
      </c>
      <c r="J54" s="22">
        <v>10</v>
      </c>
      <c r="K54" s="23">
        <v>11</v>
      </c>
      <c r="L54" s="24">
        <v>12</v>
      </c>
      <c r="M54" s="20">
        <v>13</v>
      </c>
      <c r="N54" s="20">
        <v>14</v>
      </c>
      <c r="O54" s="21">
        <v>15</v>
      </c>
      <c r="P54" s="25">
        <v>16</v>
      </c>
    </row>
    <row r="55" spans="1:17" s="182" customFormat="1" ht="21" thickBot="1">
      <c r="A55" s="18" t="s">
        <v>69</v>
      </c>
      <c r="B55" s="18" t="s">
        <v>71</v>
      </c>
      <c r="C55" s="17" t="s">
        <v>170</v>
      </c>
      <c r="D55" s="19">
        <f>SUM(D56,D60,D63,D67)</f>
        <v>2142</v>
      </c>
      <c r="E55" s="13">
        <f>SUM(E56,E59,E60,E62,E63,E66,E67,E69)</f>
        <v>414</v>
      </c>
      <c r="F55" s="13">
        <f>SUM(F56,F60,F63,F67)</f>
        <v>1728</v>
      </c>
      <c r="G55" s="13">
        <f>SUM(G56,G60,G63,G67)</f>
        <v>458</v>
      </c>
      <c r="H55" s="13">
        <f>SUM(H56,H60,H63,H67)</f>
        <v>46</v>
      </c>
      <c r="I55" s="13"/>
      <c r="J55" s="13"/>
      <c r="K55" s="13"/>
      <c r="L55" s="13"/>
      <c r="M55" s="13"/>
      <c r="N55" s="13"/>
      <c r="O55" s="13"/>
      <c r="P55" s="14"/>
      <c r="Q55" s="183"/>
    </row>
    <row r="56" spans="1:16" s="182" customFormat="1" ht="41.25" thickBot="1">
      <c r="A56" s="26" t="s">
        <v>70</v>
      </c>
      <c r="B56" s="27" t="s">
        <v>72</v>
      </c>
      <c r="C56" s="21" t="s">
        <v>125</v>
      </c>
      <c r="D56" s="163">
        <f>SUM(D57:D59)</f>
        <v>873</v>
      </c>
      <c r="E56" s="150">
        <f>SUM(E57:E58)</f>
        <v>219</v>
      </c>
      <c r="F56" s="150">
        <f>SUM(F57:F59)</f>
        <v>654</v>
      </c>
      <c r="G56" s="150">
        <f>SUM(G57:G58)</f>
        <v>264</v>
      </c>
      <c r="H56" s="150">
        <f aca="true" t="shared" si="9" ref="H56:M56">SUM(H57:H58)</f>
        <v>26</v>
      </c>
      <c r="I56" s="150">
        <f t="shared" si="9"/>
        <v>0</v>
      </c>
      <c r="J56" s="150">
        <f t="shared" si="9"/>
        <v>0</v>
      </c>
      <c r="K56" s="150">
        <f t="shared" si="9"/>
        <v>0</v>
      </c>
      <c r="L56" s="150">
        <f t="shared" si="9"/>
        <v>0</v>
      </c>
      <c r="M56" s="150">
        <f t="shared" si="9"/>
        <v>0</v>
      </c>
      <c r="N56" s="150">
        <f>SUM(N57:N59)</f>
        <v>654</v>
      </c>
      <c r="O56" s="150">
        <f>SUM(O57:O59)</f>
        <v>0</v>
      </c>
      <c r="P56" s="153">
        <f>SUM(P57:P58)</f>
        <v>0</v>
      </c>
    </row>
    <row r="57" spans="1:16" s="187" customFormat="1" ht="43.5">
      <c r="A57" s="195" t="s">
        <v>158</v>
      </c>
      <c r="B57" s="197" t="s">
        <v>154</v>
      </c>
      <c r="C57" s="186" t="s">
        <v>123</v>
      </c>
      <c r="D57" s="73">
        <f>SUM(E57:F57)</f>
        <v>336</v>
      </c>
      <c r="E57" s="80">
        <f>F57/2</f>
        <v>112</v>
      </c>
      <c r="F57" s="79">
        <f>SUM(J57:P57)</f>
        <v>224</v>
      </c>
      <c r="G57" s="160">
        <v>114</v>
      </c>
      <c r="H57" s="160">
        <v>26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224</v>
      </c>
      <c r="O57" s="160">
        <v>0</v>
      </c>
      <c r="P57" s="166">
        <v>0</v>
      </c>
    </row>
    <row r="58" spans="1:16" s="187" customFormat="1" ht="50.25" customHeight="1">
      <c r="A58" s="195" t="s">
        <v>159</v>
      </c>
      <c r="B58" s="194" t="s">
        <v>153</v>
      </c>
      <c r="C58" s="186" t="s">
        <v>123</v>
      </c>
      <c r="D58" s="73">
        <f>SUM(E58:F58)</f>
        <v>321</v>
      </c>
      <c r="E58" s="80">
        <f>F58/2</f>
        <v>107</v>
      </c>
      <c r="F58" s="79">
        <f>SUM(J58:P58)</f>
        <v>214</v>
      </c>
      <c r="G58" s="205">
        <v>150</v>
      </c>
      <c r="H58" s="131"/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206">
        <v>214</v>
      </c>
      <c r="O58" s="131">
        <v>0</v>
      </c>
      <c r="P58" s="166">
        <v>0</v>
      </c>
    </row>
    <row r="59" spans="1:16" s="187" customFormat="1" ht="44.25" thickBot="1">
      <c r="A59" s="198" t="s">
        <v>82</v>
      </c>
      <c r="B59" s="197" t="s">
        <v>84</v>
      </c>
      <c r="C59" s="192" t="s">
        <v>122</v>
      </c>
      <c r="D59" s="174">
        <f>SUM(I59:P59)</f>
        <v>216</v>
      </c>
      <c r="E59" s="161"/>
      <c r="F59" s="175">
        <f>SUM(J59:P59)</f>
        <v>216</v>
      </c>
      <c r="G59" s="175"/>
      <c r="H59" s="176"/>
      <c r="I59" s="160">
        <v>0</v>
      </c>
      <c r="J59" s="160">
        <v>0</v>
      </c>
      <c r="K59" s="160">
        <v>0</v>
      </c>
      <c r="L59" s="160">
        <v>0</v>
      </c>
      <c r="M59" s="160">
        <v>0</v>
      </c>
      <c r="N59" s="131">
        <v>216</v>
      </c>
      <c r="O59" s="131">
        <v>0</v>
      </c>
      <c r="P59" s="166">
        <v>0</v>
      </c>
    </row>
    <row r="60" spans="1:17" s="182" customFormat="1" ht="48" customHeight="1" thickBot="1">
      <c r="A60" s="26" t="s">
        <v>73</v>
      </c>
      <c r="B60" s="27" t="s">
        <v>74</v>
      </c>
      <c r="C60" s="21" t="s">
        <v>125</v>
      </c>
      <c r="D60" s="163">
        <f>SUM(D61:D62)</f>
        <v>369</v>
      </c>
      <c r="E60" s="150">
        <f>SUM(E61)</f>
        <v>75</v>
      </c>
      <c r="F60" s="150">
        <f>SUM(F61:F62)</f>
        <v>294</v>
      </c>
      <c r="G60" s="150">
        <f>SUM(G61)</f>
        <v>90</v>
      </c>
      <c r="H60" s="150">
        <f aca="true" t="shared" si="10" ref="H60:N60">SUM(H61)</f>
        <v>20</v>
      </c>
      <c r="I60" s="150">
        <f t="shared" si="10"/>
        <v>0</v>
      </c>
      <c r="J60" s="150">
        <f t="shared" si="10"/>
        <v>0</v>
      </c>
      <c r="K60" s="150">
        <f t="shared" si="10"/>
        <v>0</v>
      </c>
      <c r="L60" s="150">
        <f t="shared" si="10"/>
        <v>0</v>
      </c>
      <c r="M60" s="150">
        <f t="shared" si="10"/>
        <v>0</v>
      </c>
      <c r="N60" s="150">
        <f t="shared" si="10"/>
        <v>0</v>
      </c>
      <c r="O60" s="150">
        <f>SUM(O61:O62)</f>
        <v>294</v>
      </c>
      <c r="P60" s="153">
        <f>SUM(P61)</f>
        <v>0</v>
      </c>
      <c r="Q60" s="181"/>
    </row>
    <row r="61" spans="1:16" s="187" customFormat="1" ht="43.5">
      <c r="A61" s="198" t="s">
        <v>163</v>
      </c>
      <c r="B61" s="196" t="s">
        <v>147</v>
      </c>
      <c r="C61" s="186" t="s">
        <v>123</v>
      </c>
      <c r="D61" s="73">
        <f>SUM(E61:F61)</f>
        <v>225</v>
      </c>
      <c r="E61" s="80">
        <f>F61/2</f>
        <v>75</v>
      </c>
      <c r="F61" s="79">
        <f>SUM(J61:P61)</f>
        <v>150</v>
      </c>
      <c r="G61" s="160">
        <v>90</v>
      </c>
      <c r="H61" s="161">
        <v>20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150</v>
      </c>
      <c r="P61" s="166">
        <v>0</v>
      </c>
    </row>
    <row r="62" spans="1:16" s="187" customFormat="1" ht="44.25" thickBot="1">
      <c r="A62" s="190" t="s">
        <v>127</v>
      </c>
      <c r="B62" s="197" t="s">
        <v>143</v>
      </c>
      <c r="C62" s="192" t="s">
        <v>122</v>
      </c>
      <c r="D62" s="175">
        <f>SUM(I62:P62)</f>
        <v>144</v>
      </c>
      <c r="E62" s="161"/>
      <c r="F62" s="79">
        <f>SUM(J62:P62)</f>
        <v>144</v>
      </c>
      <c r="G62" s="79"/>
      <c r="H62" s="176"/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1">
        <v>144</v>
      </c>
      <c r="P62" s="166">
        <v>0</v>
      </c>
    </row>
    <row r="63" spans="1:16" s="182" customFormat="1" ht="61.5" thickBot="1">
      <c r="A63" s="26" t="s">
        <v>75</v>
      </c>
      <c r="B63" s="27" t="s">
        <v>144</v>
      </c>
      <c r="C63" s="21" t="s">
        <v>125</v>
      </c>
      <c r="D63" s="163">
        <f>SUM(D64:D66)</f>
        <v>396</v>
      </c>
      <c r="E63" s="150">
        <f>SUM(E64:E65)</f>
        <v>96</v>
      </c>
      <c r="F63" s="150">
        <f>SUM(F64:F66)</f>
        <v>300</v>
      </c>
      <c r="G63" s="150">
        <f>SUM(G64:G66)</f>
        <v>104</v>
      </c>
      <c r="H63" s="150">
        <f aca="true" t="shared" si="11" ref="H63:N63">SUM(H64:H65)</f>
        <v>0</v>
      </c>
      <c r="I63" s="150">
        <f t="shared" si="11"/>
        <v>0</v>
      </c>
      <c r="J63" s="150">
        <f t="shared" si="11"/>
        <v>0</v>
      </c>
      <c r="K63" s="150">
        <f t="shared" si="11"/>
        <v>0</v>
      </c>
      <c r="L63" s="150">
        <f t="shared" si="11"/>
        <v>0</v>
      </c>
      <c r="M63" s="150">
        <f t="shared" si="11"/>
        <v>0</v>
      </c>
      <c r="N63" s="150">
        <f t="shared" si="11"/>
        <v>0</v>
      </c>
      <c r="O63" s="150">
        <f>SUM(O64:O66)</f>
        <v>300</v>
      </c>
      <c r="P63" s="153">
        <f>SUM(P64:P65)</f>
        <v>0</v>
      </c>
    </row>
    <row r="64" spans="1:16" s="187" customFormat="1" ht="43.5">
      <c r="A64" s="195" t="s">
        <v>161</v>
      </c>
      <c r="B64" s="196" t="s">
        <v>85</v>
      </c>
      <c r="C64" s="189" t="s">
        <v>123</v>
      </c>
      <c r="D64" s="73">
        <f>SUM(E64:F64)</f>
        <v>198</v>
      </c>
      <c r="E64" s="80">
        <f>F64/2</f>
        <v>66</v>
      </c>
      <c r="F64" s="79">
        <f>SUM(J64:P64)</f>
        <v>132</v>
      </c>
      <c r="G64" s="160">
        <v>74</v>
      </c>
      <c r="H64" s="160"/>
      <c r="I64" s="160">
        <v>0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222">
        <v>132</v>
      </c>
      <c r="P64" s="166">
        <v>0</v>
      </c>
    </row>
    <row r="65" spans="1:16" s="187" customFormat="1" ht="43.5">
      <c r="A65" s="193" t="s">
        <v>160</v>
      </c>
      <c r="B65" s="194" t="s">
        <v>86</v>
      </c>
      <c r="C65" s="189" t="s">
        <v>122</v>
      </c>
      <c r="D65" s="73">
        <f>SUM(E65:F65)</f>
        <v>90</v>
      </c>
      <c r="E65" s="80">
        <f>F65/2</f>
        <v>30</v>
      </c>
      <c r="F65" s="79">
        <f>SUM(J65:P65)</f>
        <v>60</v>
      </c>
      <c r="G65" s="131">
        <v>30</v>
      </c>
      <c r="H65" s="131"/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60</v>
      </c>
      <c r="P65" s="166">
        <v>0</v>
      </c>
    </row>
    <row r="66" spans="1:16" s="187" customFormat="1" ht="44.25" thickBot="1">
      <c r="A66" s="190" t="s">
        <v>83</v>
      </c>
      <c r="B66" s="191" t="s">
        <v>84</v>
      </c>
      <c r="C66" s="192" t="s">
        <v>122</v>
      </c>
      <c r="D66" s="175">
        <f>SUM(I66:P66)</f>
        <v>108</v>
      </c>
      <c r="E66" s="161"/>
      <c r="F66" s="79">
        <f>SUM(J66:P66)</f>
        <v>108</v>
      </c>
      <c r="G66" s="79"/>
      <c r="H66" s="161"/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1">
        <v>108</v>
      </c>
      <c r="P66" s="166">
        <v>0</v>
      </c>
    </row>
    <row r="67" spans="1:16" s="182" customFormat="1" ht="45" customHeight="1" thickBot="1">
      <c r="A67" s="18" t="s">
        <v>76</v>
      </c>
      <c r="B67" s="203" t="s">
        <v>157</v>
      </c>
      <c r="C67" s="21" t="s">
        <v>125</v>
      </c>
      <c r="D67" s="163">
        <f>SUM(D68:D69)</f>
        <v>504</v>
      </c>
      <c r="E67" s="150">
        <f>SUM(E68)</f>
        <v>24</v>
      </c>
      <c r="F67" s="150">
        <f>SUM(F68:F69)</f>
        <v>480</v>
      </c>
      <c r="G67" s="150">
        <f>SUM(G68:G69)</f>
        <v>0</v>
      </c>
      <c r="H67" s="150">
        <f>SUM(H68:H69)</f>
        <v>0</v>
      </c>
      <c r="I67" s="150">
        <f>SUM(I68)</f>
        <v>0</v>
      </c>
      <c r="J67" s="150">
        <f>SUM(J68)</f>
        <v>0</v>
      </c>
      <c r="K67" s="150">
        <f>SUM(K68)</f>
        <v>0</v>
      </c>
      <c r="L67" s="150">
        <f>SUM(L68)</f>
        <v>0</v>
      </c>
      <c r="M67" s="150">
        <f>SUM(M68)</f>
        <v>48</v>
      </c>
      <c r="N67" s="150">
        <f>SUM(N68:N69)</f>
        <v>132</v>
      </c>
      <c r="O67" s="150">
        <f>SUM(O68:O69)</f>
        <v>0</v>
      </c>
      <c r="P67" s="153">
        <f>SUM(P68)</f>
        <v>0</v>
      </c>
    </row>
    <row r="68" spans="1:16" s="187" customFormat="1" ht="43.5">
      <c r="A68" s="184" t="s">
        <v>162</v>
      </c>
      <c r="B68" s="185" t="s">
        <v>126</v>
      </c>
      <c r="C68" s="214" t="s">
        <v>122</v>
      </c>
      <c r="D68" s="73">
        <f>SUM(E68:F68)</f>
        <v>72</v>
      </c>
      <c r="E68" s="80">
        <f>F68/2</f>
        <v>24</v>
      </c>
      <c r="F68" s="79">
        <f>SUM(J68:P68)</f>
        <v>48</v>
      </c>
      <c r="G68" s="79">
        <v>0</v>
      </c>
      <c r="H68" s="178"/>
      <c r="I68" s="160">
        <v>0</v>
      </c>
      <c r="J68" s="160">
        <v>0</v>
      </c>
      <c r="K68" s="160">
        <v>0</v>
      </c>
      <c r="L68" s="160">
        <v>0</v>
      </c>
      <c r="M68" s="160">
        <v>48</v>
      </c>
      <c r="N68" s="179">
        <v>0</v>
      </c>
      <c r="O68" s="160">
        <v>0</v>
      </c>
      <c r="P68" s="166">
        <v>0</v>
      </c>
    </row>
    <row r="69" spans="1:16" s="187" customFormat="1" ht="24" thickBot="1">
      <c r="A69" s="188" t="s">
        <v>167</v>
      </c>
      <c r="B69" s="188" t="s">
        <v>113</v>
      </c>
      <c r="C69" s="189" t="s">
        <v>122</v>
      </c>
      <c r="D69" s="175">
        <f>SUM(I69:P69)</f>
        <v>432</v>
      </c>
      <c r="E69" s="143"/>
      <c r="F69" s="79">
        <f>SUM(J69:P69)</f>
        <v>432</v>
      </c>
      <c r="G69" s="79"/>
      <c r="H69" s="177"/>
      <c r="I69" s="160">
        <v>0</v>
      </c>
      <c r="J69" s="160">
        <v>0</v>
      </c>
      <c r="K69" s="160">
        <v>0</v>
      </c>
      <c r="L69" s="160">
        <v>0</v>
      </c>
      <c r="M69" s="160">
        <v>300</v>
      </c>
      <c r="N69" s="143">
        <v>132</v>
      </c>
      <c r="O69" s="160">
        <v>0</v>
      </c>
      <c r="P69" s="166">
        <v>0</v>
      </c>
    </row>
    <row r="70" spans="1:16" s="182" customFormat="1" ht="23.25">
      <c r="A70" s="28"/>
      <c r="B70" s="29" t="s">
        <v>87</v>
      </c>
      <c r="C70" s="215" t="s">
        <v>172</v>
      </c>
      <c r="D70" s="216">
        <f>SUM(D13:D21,D23:D25,D28:D33,D35:D36,D39:D53,D57:D59,D61:D62,D64:D66,D68:D69)</f>
        <v>7487.5</v>
      </c>
      <c r="E70" s="217"/>
      <c r="F70" s="216">
        <f aca="true" t="shared" si="12" ref="F70:P70">SUM(F13:F21,F23:F25,F28:F33,F35:F36,F39:F53,F57:F59,F61:F62,F64:F66,F68:F69)</f>
        <v>5292</v>
      </c>
      <c r="G70" s="216">
        <f t="shared" si="12"/>
        <v>1835</v>
      </c>
      <c r="H70" s="216">
        <f t="shared" si="12"/>
        <v>66</v>
      </c>
      <c r="I70" s="216">
        <f t="shared" si="12"/>
        <v>612</v>
      </c>
      <c r="J70" s="216">
        <f t="shared" si="12"/>
        <v>792</v>
      </c>
      <c r="K70" s="216">
        <f t="shared" si="12"/>
        <v>576</v>
      </c>
      <c r="L70" s="216">
        <f t="shared" si="12"/>
        <v>846</v>
      </c>
      <c r="M70" s="216">
        <f t="shared" si="12"/>
        <v>582</v>
      </c>
      <c r="N70" s="216">
        <f t="shared" si="12"/>
        <v>840</v>
      </c>
      <c r="O70" s="216">
        <f t="shared" si="12"/>
        <v>1044</v>
      </c>
      <c r="P70" s="180">
        <f t="shared" si="12"/>
        <v>0</v>
      </c>
    </row>
    <row r="71" spans="1:16" s="182" customFormat="1" ht="27" customHeight="1">
      <c r="A71" s="30" t="s">
        <v>88</v>
      </c>
      <c r="B71" s="31" t="s">
        <v>148</v>
      </c>
      <c r="C71" s="32"/>
      <c r="D71" s="3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4" t="s">
        <v>101</v>
      </c>
    </row>
    <row r="72" spans="1:16" s="182" customFormat="1" ht="21" thickBot="1">
      <c r="A72" s="35" t="s">
        <v>89</v>
      </c>
      <c r="B72" s="36" t="s">
        <v>174</v>
      </c>
      <c r="C72" s="11"/>
      <c r="D72" s="3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38" t="s">
        <v>102</v>
      </c>
    </row>
    <row r="73" spans="1:16" ht="39.75" customHeight="1">
      <c r="A73" s="283" t="s">
        <v>173</v>
      </c>
      <c r="B73" s="284"/>
      <c r="C73" s="284"/>
      <c r="D73" s="284"/>
      <c r="E73" s="285"/>
      <c r="F73" s="286" t="s">
        <v>94</v>
      </c>
      <c r="G73" s="258" t="s">
        <v>95</v>
      </c>
      <c r="H73" s="258"/>
      <c r="I73" s="39">
        <f aca="true" t="shared" si="13" ref="I73:P73">SUM(I13:I21,I23:I25,I28:I33,I35:I36,I39:I53,I57:I58,I61,I64,I65,I68)</f>
        <v>612</v>
      </c>
      <c r="J73" s="39">
        <f t="shared" si="13"/>
        <v>792</v>
      </c>
      <c r="K73" s="39">
        <f t="shared" si="13"/>
        <v>576</v>
      </c>
      <c r="L73" s="39">
        <f t="shared" si="13"/>
        <v>846</v>
      </c>
      <c r="M73" s="39">
        <f t="shared" si="13"/>
        <v>282</v>
      </c>
      <c r="N73" s="39">
        <f t="shared" si="13"/>
        <v>492</v>
      </c>
      <c r="O73" s="39">
        <f t="shared" si="13"/>
        <v>792</v>
      </c>
      <c r="P73" s="40">
        <f t="shared" si="13"/>
        <v>0</v>
      </c>
    </row>
    <row r="74" spans="1:16" ht="38.25" customHeight="1">
      <c r="A74" s="289" t="s">
        <v>174</v>
      </c>
      <c r="B74" s="290"/>
      <c r="C74" s="290"/>
      <c r="D74" s="290"/>
      <c r="E74" s="291"/>
      <c r="F74" s="287"/>
      <c r="G74" s="257" t="s">
        <v>96</v>
      </c>
      <c r="H74" s="257"/>
      <c r="I74" s="15">
        <f>I69</f>
        <v>0</v>
      </c>
      <c r="J74" s="15">
        <f aca="true" t="shared" si="14" ref="J74:P74">J69</f>
        <v>0</v>
      </c>
      <c r="K74" s="15">
        <f t="shared" si="14"/>
        <v>0</v>
      </c>
      <c r="L74" s="15">
        <f t="shared" si="14"/>
        <v>0</v>
      </c>
      <c r="M74" s="15">
        <f t="shared" si="14"/>
        <v>300</v>
      </c>
      <c r="N74" s="15">
        <f t="shared" si="14"/>
        <v>132</v>
      </c>
      <c r="O74" s="15">
        <f t="shared" si="14"/>
        <v>0</v>
      </c>
      <c r="P74" s="15">
        <f t="shared" si="14"/>
        <v>0</v>
      </c>
    </row>
    <row r="75" spans="1:16" ht="18" customHeight="1">
      <c r="A75" s="289" t="s">
        <v>128</v>
      </c>
      <c r="B75" s="290"/>
      <c r="C75" s="290"/>
      <c r="D75" s="290"/>
      <c r="E75" s="291"/>
      <c r="F75" s="287"/>
      <c r="G75" s="257" t="s">
        <v>97</v>
      </c>
      <c r="H75" s="257"/>
      <c r="I75" s="251">
        <f>SUM(I59,I62,I66)</f>
        <v>0</v>
      </c>
      <c r="J75" s="251">
        <f aca="true" t="shared" si="15" ref="J75:P75">SUM(J59,J62,J66)</f>
        <v>0</v>
      </c>
      <c r="K75" s="251">
        <f t="shared" si="15"/>
        <v>0</v>
      </c>
      <c r="L75" s="251">
        <f t="shared" si="15"/>
        <v>0</v>
      </c>
      <c r="M75" s="251">
        <f t="shared" si="15"/>
        <v>0</v>
      </c>
      <c r="N75" s="251">
        <f t="shared" si="15"/>
        <v>216</v>
      </c>
      <c r="O75" s="251">
        <f t="shared" si="15"/>
        <v>252</v>
      </c>
      <c r="P75" s="251">
        <f t="shared" si="15"/>
        <v>0</v>
      </c>
    </row>
    <row r="76" spans="1:16" ht="20.25">
      <c r="A76" s="279" t="s">
        <v>175</v>
      </c>
      <c r="B76" s="260"/>
      <c r="C76" s="260"/>
      <c r="D76" s="260"/>
      <c r="E76" s="261"/>
      <c r="F76" s="287"/>
      <c r="G76" s="257"/>
      <c r="H76" s="257"/>
      <c r="I76" s="251"/>
      <c r="J76" s="251"/>
      <c r="K76" s="251"/>
      <c r="L76" s="251"/>
      <c r="M76" s="251"/>
      <c r="N76" s="251"/>
      <c r="O76" s="251"/>
      <c r="P76" s="251"/>
    </row>
    <row r="77" spans="1:16" ht="37.5" customHeight="1">
      <c r="A77" s="292" t="s">
        <v>145</v>
      </c>
      <c r="B77" s="293"/>
      <c r="C77" s="293"/>
      <c r="D77" s="293"/>
      <c r="E77" s="294"/>
      <c r="F77" s="287"/>
      <c r="G77" s="257" t="s">
        <v>98</v>
      </c>
      <c r="H77" s="257"/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  <c r="O77" s="16">
        <v>0</v>
      </c>
      <c r="P77" s="41">
        <v>144</v>
      </c>
    </row>
    <row r="78" spans="1:16" ht="29.25" customHeight="1">
      <c r="A78" s="292" t="s">
        <v>146</v>
      </c>
      <c r="B78" s="293"/>
      <c r="C78" s="293"/>
      <c r="D78" s="293"/>
      <c r="E78" s="294"/>
      <c r="F78" s="287"/>
      <c r="G78" s="282" t="s">
        <v>99</v>
      </c>
      <c r="H78" s="282"/>
      <c r="I78" s="207">
        <v>0</v>
      </c>
      <c r="J78" s="207">
        <v>3</v>
      </c>
      <c r="K78" s="207">
        <v>3</v>
      </c>
      <c r="L78" s="207">
        <v>3</v>
      </c>
      <c r="M78" s="207">
        <v>3</v>
      </c>
      <c r="N78" s="208">
        <v>4</v>
      </c>
      <c r="O78" s="208">
        <v>6</v>
      </c>
      <c r="P78" s="209">
        <v>0</v>
      </c>
    </row>
    <row r="79" spans="1:16" ht="28.5" customHeight="1">
      <c r="A79" s="259"/>
      <c r="B79" s="260"/>
      <c r="C79" s="260"/>
      <c r="D79" s="260"/>
      <c r="E79" s="261"/>
      <c r="F79" s="287"/>
      <c r="G79" s="281" t="s">
        <v>156</v>
      </c>
      <c r="H79" s="281"/>
      <c r="I79" s="207">
        <v>2</v>
      </c>
      <c r="J79" s="207">
        <v>9</v>
      </c>
      <c r="K79" s="207">
        <v>3</v>
      </c>
      <c r="L79" s="207">
        <v>7</v>
      </c>
      <c r="M79" s="207">
        <v>2</v>
      </c>
      <c r="N79" s="208">
        <v>3</v>
      </c>
      <c r="O79" s="208">
        <v>8</v>
      </c>
      <c r="P79" s="209">
        <v>1</v>
      </c>
    </row>
    <row r="80" spans="1:16" ht="21" customHeight="1" thickBot="1">
      <c r="A80" s="263"/>
      <c r="B80" s="264"/>
      <c r="C80" s="264"/>
      <c r="D80" s="264"/>
      <c r="E80" s="265"/>
      <c r="F80" s="288"/>
      <c r="G80" s="280" t="s">
        <v>100</v>
      </c>
      <c r="H80" s="280"/>
      <c r="I80" s="210">
        <v>1</v>
      </c>
      <c r="J80" s="210">
        <v>0</v>
      </c>
      <c r="K80" s="210">
        <v>1</v>
      </c>
      <c r="L80" s="210">
        <v>1</v>
      </c>
      <c r="M80" s="210">
        <v>1</v>
      </c>
      <c r="N80" s="211">
        <v>1</v>
      </c>
      <c r="O80" s="211">
        <v>0</v>
      </c>
      <c r="P80" s="212">
        <v>0</v>
      </c>
    </row>
    <row r="81" spans="1:16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</sheetData>
  <sheetProtection/>
  <mergeCells count="49">
    <mergeCell ref="A73:E73"/>
    <mergeCell ref="F73:F80"/>
    <mergeCell ref="A74:E74"/>
    <mergeCell ref="A75:E75"/>
    <mergeCell ref="A77:E77"/>
    <mergeCell ref="A78:E78"/>
    <mergeCell ref="G80:H80"/>
    <mergeCell ref="G79:H79"/>
    <mergeCell ref="G78:H78"/>
    <mergeCell ref="G77:H77"/>
    <mergeCell ref="A79:E79"/>
    <mergeCell ref="B2:I2"/>
    <mergeCell ref="A80:E80"/>
    <mergeCell ref="A3:A9"/>
    <mergeCell ref="B3:B9"/>
    <mergeCell ref="C3:C9"/>
    <mergeCell ref="D4:D9"/>
    <mergeCell ref="E4:E9"/>
    <mergeCell ref="F5:F9"/>
    <mergeCell ref="A76:E76"/>
    <mergeCell ref="G5:H5"/>
    <mergeCell ref="J75:J76"/>
    <mergeCell ref="G75:H76"/>
    <mergeCell ref="G74:H74"/>
    <mergeCell ref="G73:H73"/>
    <mergeCell ref="I75:I76"/>
    <mergeCell ref="K75:K76"/>
    <mergeCell ref="G6:G9"/>
    <mergeCell ref="H6:H9"/>
    <mergeCell ref="P75:P76"/>
    <mergeCell ref="O75:O76"/>
    <mergeCell ref="L75:L76"/>
    <mergeCell ref="M75:M76"/>
    <mergeCell ref="N75:N76"/>
    <mergeCell ref="M4:N4"/>
    <mergeCell ref="O4:P4"/>
    <mergeCell ref="I3:P3"/>
    <mergeCell ref="I4:J4"/>
    <mergeCell ref="K4:L4"/>
    <mergeCell ref="F4:H4"/>
    <mergeCell ref="D3:H3"/>
    <mergeCell ref="P6:P9"/>
    <mergeCell ref="O6:O9"/>
    <mergeCell ref="N6:N9"/>
    <mergeCell ref="M6:M9"/>
    <mergeCell ref="L6:L9"/>
    <mergeCell ref="K6:K9"/>
    <mergeCell ref="J6:J9"/>
    <mergeCell ref="I6:I9"/>
  </mergeCells>
  <printOptions horizontalCentered="1"/>
  <pageMargins left="0.3937007874015748" right="0.3937007874015748" top="0.17" bottom="0.23" header="0.17" footer="0.21"/>
  <pageSetup horizontalDpi="600" verticalDpi="600" orientation="landscape" paperSize="9" scale="56" r:id="rId1"/>
  <rowBreaks count="3" manualBreakCount="3">
    <brk id="25" max="15" man="1"/>
    <brk id="53" max="15" man="1"/>
    <brk id="8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cp:lastPrinted>2014-12-09T15:10:49Z</cp:lastPrinted>
  <dcterms:created xsi:type="dcterms:W3CDTF">2010-12-10T08:57:28Z</dcterms:created>
  <dcterms:modified xsi:type="dcterms:W3CDTF">2017-08-30T05:54:15Z</dcterms:modified>
  <cp:category/>
  <cp:version/>
  <cp:contentType/>
  <cp:contentStatus/>
</cp:coreProperties>
</file>