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120" windowHeight="9045" tabRatio="603" activeTab="0"/>
  </bookViews>
  <sheets>
    <sheet name="План" sheetId="1" r:id="rId1"/>
  </sheets>
  <definedNames>
    <definedName name="_xlnm.Print_Area" localSheetId="0">'План'!$A$1:$T$138</definedName>
  </definedNames>
  <calcPr fullCalcOnLoad="1"/>
</workbook>
</file>

<file path=xl/sharedStrings.xml><?xml version="1.0" encoding="utf-8"?>
<sst xmlns="http://schemas.openxmlformats.org/spreadsheetml/2006/main" count="646" uniqueCount="215">
  <si>
    <t>Индекс</t>
  </si>
  <si>
    <t>I курс</t>
  </si>
  <si>
    <t>Всего</t>
  </si>
  <si>
    <t>16</t>
  </si>
  <si>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</si>
  <si>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</si>
  <si>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</si>
  <si>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</si>
  <si>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</si>
  <si>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</si>
  <si>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</si>
  <si>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</si>
  <si>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История</t>
  </si>
  <si>
    <t>ЕН.00</t>
  </si>
  <si>
    <t>Математика</t>
  </si>
  <si>
    <t>Физика</t>
  </si>
  <si>
    <t>Общепрофессиональные дисциплины</t>
  </si>
  <si>
    <t>ОБЖ</t>
  </si>
  <si>
    <t>ОД.05</t>
  </si>
  <si>
    <t>ОГСЭ.05</t>
  </si>
  <si>
    <t>3</t>
  </si>
  <si>
    <t>2</t>
  </si>
  <si>
    <t>ПП.01</t>
  </si>
  <si>
    <t>ПП.02</t>
  </si>
  <si>
    <t>ПП.03</t>
  </si>
  <si>
    <t>Биология</t>
  </si>
  <si>
    <t>Технология</t>
  </si>
  <si>
    <t>Введение в специальность</t>
  </si>
  <si>
    <t>11</t>
  </si>
  <si>
    <t xml:space="preserve">                                                                                                                                                               </t>
  </si>
  <si>
    <t>ОД.05.01</t>
  </si>
  <si>
    <t>2 курс</t>
  </si>
  <si>
    <t>3 курс</t>
  </si>
  <si>
    <t>4 курс</t>
  </si>
  <si>
    <t xml:space="preserve">                 3 План учебного процесса</t>
  </si>
  <si>
    <t>Общеобразовательный цикл</t>
  </si>
  <si>
    <t>Наименование циклов,</t>
  </si>
  <si>
    <t>дисциплин, профессиональных</t>
  </si>
  <si>
    <t>модулей, МДК, практик</t>
  </si>
  <si>
    <t>Учебная нагрузка обучающихся (час.)</t>
  </si>
  <si>
    <t>нед</t>
  </si>
  <si>
    <t>О.00</t>
  </si>
  <si>
    <t>Химия</t>
  </si>
  <si>
    <t xml:space="preserve">экономический цикл </t>
  </si>
  <si>
    <t>Общий гуманитарный и социально-</t>
  </si>
  <si>
    <t>естественнонаучный цикл</t>
  </si>
  <si>
    <t xml:space="preserve">Математический и общий </t>
  </si>
  <si>
    <t>ЕН.01.</t>
  </si>
  <si>
    <t>ЕН.02.</t>
  </si>
  <si>
    <t>ЕН.03.</t>
  </si>
  <si>
    <t>Профессиональный цикл</t>
  </si>
  <si>
    <t>П.00</t>
  </si>
  <si>
    <t>ОП.00</t>
  </si>
  <si>
    <t>Правовое обеспечение профессиональной деятельности</t>
  </si>
  <si>
    <t>Профессиональные модули</t>
  </si>
  <si>
    <t>ПМ.00</t>
  </si>
  <si>
    <t>ПМ.01</t>
  </si>
  <si>
    <t>МДК.01.01</t>
  </si>
  <si>
    <t>МДК.01.02</t>
  </si>
  <si>
    <t>ПМ.02</t>
  </si>
  <si>
    <t>УП.01</t>
  </si>
  <si>
    <t>МДК.02.01</t>
  </si>
  <si>
    <t>ПМ.03</t>
  </si>
  <si>
    <t>МДК.03.01</t>
  </si>
  <si>
    <t>МДК.03.02</t>
  </si>
  <si>
    <t>УП.03</t>
  </si>
  <si>
    <t>ПМ.04</t>
  </si>
  <si>
    <t>ПДП</t>
  </si>
  <si>
    <t>Преддипломная практика</t>
  </si>
  <si>
    <t>ГИА</t>
  </si>
  <si>
    <t>Государственная итоговая аттестация</t>
  </si>
  <si>
    <t>учебной практики</t>
  </si>
  <si>
    <t>дисциплин и МДК</t>
  </si>
  <si>
    <t>экзаменов</t>
  </si>
  <si>
    <t>дифф. зачетов</t>
  </si>
  <si>
    <t>зачетов</t>
  </si>
  <si>
    <t>Информатика</t>
  </si>
  <si>
    <t>Экологические основы</t>
  </si>
  <si>
    <t>природопользования</t>
  </si>
  <si>
    <t>Инженерная графика</t>
  </si>
  <si>
    <t>Электротехника</t>
  </si>
  <si>
    <t>Электронная техника</t>
  </si>
  <si>
    <t>Метрология, стандартизация и сертификация</t>
  </si>
  <si>
    <t>Вычислительная техника</t>
  </si>
  <si>
    <t>Электрорадиоизмерения</t>
  </si>
  <si>
    <t>Охрана труда</t>
  </si>
  <si>
    <t>Экономика организации</t>
  </si>
  <si>
    <t>Управление персоналом</t>
  </si>
  <si>
    <t>Организация и выполнение сборки и монтажа радиотехнических систем, устройств и блоков в соответствии с технической документацией</t>
  </si>
  <si>
    <t>Методы организации сборки и монтажа радиотехнических систем, устройств и блоков</t>
  </si>
  <si>
    <t>Технология автоматизации радиотехнического производства</t>
  </si>
  <si>
    <t>Настройка и регулировка радиотехнических систем, устройств и блоков</t>
  </si>
  <si>
    <t>Технология настройки и регулировки радиотехнических систем, устройств и блоков</t>
  </si>
  <si>
    <t>Проведение стандартных и сертификационных испытаний узлов и блоков радиоэлектронного изделия</t>
  </si>
  <si>
    <t>Методы проведения стандартных и сертификационных испытаний</t>
  </si>
  <si>
    <t>Методы оценки качества и управления качеством продукции</t>
  </si>
  <si>
    <t xml:space="preserve">Материаловедение, электрорадиоматериалы и радиокомпоненты </t>
  </si>
  <si>
    <t>Информационные технологии в профессиональной деятельности</t>
  </si>
  <si>
    <t>Русский язык и культура речи</t>
  </si>
  <si>
    <t>ОГСЭ.06</t>
  </si>
  <si>
    <t>Навыки поиска работы</t>
  </si>
  <si>
    <t>Источники питания радиоаппаратуры</t>
  </si>
  <si>
    <t>Импульсная техника</t>
  </si>
  <si>
    <t>Устройства СВЧ</t>
  </si>
  <si>
    <t>МДК.04.01</t>
  </si>
  <si>
    <t>УП.04</t>
  </si>
  <si>
    <t>ДЗ</t>
  </si>
  <si>
    <t>4 нед.</t>
  </si>
  <si>
    <t>Э</t>
  </si>
  <si>
    <t>6 нед.</t>
  </si>
  <si>
    <t>Э(к)</t>
  </si>
  <si>
    <t>0</t>
  </si>
  <si>
    <t>-/1/2</t>
  </si>
  <si>
    <t>4/8/1</t>
  </si>
  <si>
    <t>-,ДЗ</t>
  </si>
  <si>
    <t>-,Э</t>
  </si>
  <si>
    <t>З,З,З,З,ДЗ</t>
  </si>
  <si>
    <t>324</t>
  </si>
  <si>
    <t>144</t>
  </si>
  <si>
    <t>3. План учебного процесса</t>
  </si>
  <si>
    <t>1/11/3</t>
  </si>
  <si>
    <t xml:space="preserve">Обязательная </t>
  </si>
  <si>
    <t>в т.ч.</t>
  </si>
  <si>
    <t xml:space="preserve">Формы промежуточной аттестации </t>
  </si>
  <si>
    <t>Максимальная.</t>
  </si>
  <si>
    <t>Самостоятельная учебная работа</t>
  </si>
  <si>
    <t>всего занятий</t>
  </si>
  <si>
    <t>Курсовых работ (проектов)</t>
  </si>
  <si>
    <t>1</t>
  </si>
  <si>
    <t>5</t>
  </si>
  <si>
    <t>6</t>
  </si>
  <si>
    <t>Учебная практика</t>
  </si>
  <si>
    <t>Производственная практика</t>
  </si>
  <si>
    <t>10</t>
  </si>
  <si>
    <t>12</t>
  </si>
  <si>
    <t>4</t>
  </si>
  <si>
    <t>9</t>
  </si>
  <si>
    <t xml:space="preserve">производств. практики </t>
  </si>
  <si>
    <t>преддипломн. практики</t>
  </si>
  <si>
    <t>лаб. и практ. занятий</t>
  </si>
  <si>
    <t>Распределение обязательной учебной нагрузки по курсам и семестрам (час. в семестре)</t>
  </si>
  <si>
    <t>1 сем. 17 нед.</t>
  </si>
  <si>
    <t>2 сем. 22 нед.</t>
  </si>
  <si>
    <t>3      сем. 16 нед.</t>
  </si>
  <si>
    <t>4 сем. 23,5 нед.</t>
  </si>
  <si>
    <t>5      сем. 16 нед.</t>
  </si>
  <si>
    <t>7      сем. 30 нед.</t>
  </si>
  <si>
    <t>8      сем. 10 нед.</t>
  </si>
  <si>
    <t>6      сем. 23,5 нед.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</si>
  <si>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</si>
  <si>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</si>
  <si>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</si>
  <si>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</si>
  <si>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</si>
  <si>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</si>
  <si>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</si>
  <si>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</si>
  <si>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</si>
  <si>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</si>
  <si>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</si>
  <si>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</si>
  <si>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</si>
  <si>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</si>
  <si>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</si>
  <si>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</si>
  <si>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Технология монтажа и сборки радиотехнической аппаратуры и приборов</t>
  </si>
  <si>
    <t>ОП.17</t>
  </si>
  <si>
    <t>Радиотехнические цепи и сигналы</t>
  </si>
  <si>
    <t>Антенно-фидерные устройства и распространение радиоволн</t>
  </si>
  <si>
    <t>ОП.18</t>
  </si>
  <si>
    <t>Безопасность жизнедеятельности</t>
  </si>
  <si>
    <t>УП.02</t>
  </si>
  <si>
    <t>-,ДЗ,ДЗ,Э,ДЗ</t>
  </si>
  <si>
    <t>ПП.04</t>
  </si>
  <si>
    <t>-/12/7</t>
  </si>
  <si>
    <t>-/7/8</t>
  </si>
  <si>
    <t>-/19/15</t>
  </si>
  <si>
    <t>5/39/21</t>
  </si>
  <si>
    <t>360</t>
  </si>
  <si>
    <t>316</t>
  </si>
  <si>
    <t>Выполнение работ по м профессии "Монтажник радиоэлектронной аппаратуры и приборов"</t>
  </si>
  <si>
    <t>Консультации на учебную группу из расчета 4 часа в год на одного обучающегося</t>
  </si>
  <si>
    <r>
      <t xml:space="preserve">Выполнение дипломного проекта с </t>
    </r>
    <r>
      <rPr>
        <u val="single"/>
        <sz val="10"/>
        <rFont val="Arial Cyr"/>
        <family val="0"/>
      </rPr>
      <t>18 мая</t>
    </r>
    <r>
      <rPr>
        <sz val="10"/>
        <rFont val="Arial Cyr"/>
        <family val="0"/>
      </rPr>
      <t xml:space="preserve"> по </t>
    </r>
    <r>
      <rPr>
        <u val="single"/>
        <sz val="10"/>
        <rFont val="Arial Cyr"/>
        <family val="0"/>
      </rPr>
      <t xml:space="preserve">14 июня </t>
    </r>
    <r>
      <rPr>
        <sz val="10"/>
        <rFont val="Arial Cyr"/>
        <family val="0"/>
      </rPr>
      <t xml:space="preserve">(всего 4 недели) </t>
    </r>
  </si>
  <si>
    <t>Защита дипломного проекта с 15 июня по 28 июня (всего 2 недели)</t>
  </si>
  <si>
    <r>
      <t xml:space="preserve">Государственная итоговая аттестация </t>
    </r>
    <r>
      <rPr>
        <sz val="10"/>
        <rFont val="Arial Cyr"/>
        <family val="0"/>
      </rPr>
      <t xml:space="preserve">                     </t>
    </r>
    <r>
      <rPr>
        <b/>
        <sz val="10"/>
        <rFont val="Arial Cyr"/>
        <family val="0"/>
      </rPr>
      <t xml:space="preserve">1. Программа базовой подготовки  </t>
    </r>
    <r>
      <rPr>
        <sz val="10"/>
        <rFont val="Arial Cyr"/>
        <family val="0"/>
      </rPr>
      <t xml:space="preserve">                                         1.1 Выпускная квалификационная работа в виде     дипломного проекта</t>
    </r>
  </si>
  <si>
    <t>ОУД.00</t>
  </si>
  <si>
    <t>ОУД.01</t>
  </si>
  <si>
    <t>Русский язык и литература</t>
  </si>
  <si>
    <t>ОУД.02</t>
  </si>
  <si>
    <t>ОУД.03</t>
  </si>
  <si>
    <t>Математика: алгебра и начала математического анализа; геометрия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</si>
  <si>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</si>
  <si>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</si>
  <si>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</si>
  <si>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</si>
  <si>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</si>
  <si>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</si>
  <si>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</si>
  <si>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</si>
  <si>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Обществознание (вкл. экономику и право)</t>
  </si>
  <si>
    <t>ОУД.15</t>
  </si>
  <si>
    <t>ОУД.17</t>
  </si>
  <si>
    <t>Экология</t>
  </si>
  <si>
    <t>ДУД.01</t>
  </si>
  <si>
    <t xml:space="preserve">Технология </t>
  </si>
  <si>
    <t>-, ДЗ</t>
  </si>
  <si>
    <t>З,,ДЗ</t>
  </si>
  <si>
    <t>Индивидуальный проект на 1 курсе выполняется в рамках учебного времени, отведенного на внеаудиторную самостоятельную работу, при изучении дисциплины "Технология"</t>
  </si>
  <si>
    <t>Общие учебные дисциплины из обязательных предметных областей</t>
  </si>
  <si>
    <t>Учебные дисциплины по выбору из обязательных предметных областей</t>
  </si>
  <si>
    <t>Дополнительные учебные дисциплины</t>
  </si>
  <si>
    <t>ДЗ,Э</t>
  </si>
  <si>
    <t>32</t>
  </si>
  <si>
    <t>48</t>
  </si>
  <si>
    <t>68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</si>
</sst>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0"/>
      <color indexed="17"/>
      <name val="Arial Cyr"/>
      <family val="2"/>
    </font>
    <font>
      <sz val="7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33" borderId="16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29" xfId="0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4" xfId="0" applyBorder="1" applyAlignment="1">
      <alignment horizontal="right"/>
    </xf>
    <xf numFmtId="1" fontId="0" fillId="34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0" fillId="0" borderId="2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3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1" xfId="0" applyBorder="1" applyAlignment="1">
      <alignment/>
    </xf>
    <xf numFmtId="0" fontId="0" fillId="0" borderId="28" xfId="0" applyFont="1" applyBorder="1" applyAlignment="1">
      <alignment vertical="top" wrapText="1"/>
    </xf>
    <xf numFmtId="0" fontId="0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1" fillId="0" borderId="42" xfId="0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35" xfId="0" applyFont="1" applyBorder="1" applyAlignment="1">
      <alignment horizontal="centerContinuous"/>
    </xf>
    <xf numFmtId="0" fontId="0" fillId="0" borderId="44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45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39" xfId="0" applyFont="1" applyBorder="1" applyAlignment="1">
      <alignment horizontal="center" vertical="top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0" fontId="1" fillId="0" borderId="3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1" fontId="1" fillId="0" borderId="19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4" fillId="0" borderId="3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0" fillId="0" borderId="18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0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0" fillId="0" borderId="49" xfId="0" applyFont="1" applyBorder="1" applyAlignment="1">
      <alignment horizontal="centerContinuous"/>
    </xf>
    <xf numFmtId="0" fontId="6" fillId="0" borderId="39" xfId="0" applyFont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29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vertical="center"/>
    </xf>
    <xf numFmtId="1" fontId="1" fillId="34" borderId="10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left" vertical="top"/>
    </xf>
    <xf numFmtId="0" fontId="8" fillId="0" borderId="51" xfId="0" applyFont="1" applyBorder="1" applyAlignment="1">
      <alignment vertical="top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46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8" fillId="0" borderId="45" xfId="0" applyFont="1" applyBorder="1" applyAlignment="1">
      <alignment vertical="top"/>
    </xf>
    <xf numFmtId="0" fontId="8" fillId="0" borderId="45" xfId="0" applyFont="1" applyBorder="1" applyAlignment="1">
      <alignment vertical="center"/>
    </xf>
    <xf numFmtId="0" fontId="6" fillId="0" borderId="39" xfId="0" applyFont="1" applyBorder="1" applyAlignment="1">
      <alignment horizontal="left"/>
    </xf>
    <xf numFmtId="0" fontId="6" fillId="0" borderId="39" xfId="0" applyFont="1" applyBorder="1" applyAlignment="1">
      <alignment horizontal="left" vertical="center"/>
    </xf>
    <xf numFmtId="0" fontId="6" fillId="0" borderId="28" xfId="0" applyFont="1" applyBorder="1" applyAlignment="1">
      <alignment vertical="top" wrapText="1"/>
    </xf>
    <xf numFmtId="0" fontId="6" fillId="0" borderId="4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wrapText="1"/>
    </xf>
    <xf numFmtId="0" fontId="0" fillId="0" borderId="33" xfId="0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52" xfId="0" applyFont="1" applyBorder="1" applyAlignment="1">
      <alignment/>
    </xf>
    <xf numFmtId="0" fontId="0" fillId="0" borderId="35" xfId="0" applyBorder="1" applyAlignment="1">
      <alignment vertical="justify" wrapText="1"/>
    </xf>
    <xf numFmtId="0" fontId="1" fillId="0" borderId="0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45" xfId="0" applyFont="1" applyBorder="1" applyAlignment="1">
      <alignment vertical="top"/>
    </xf>
    <xf numFmtId="0" fontId="0" fillId="0" borderId="3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vertical="top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 vertical="justify" wrapText="1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7" xfId="0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23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6" fillId="0" borderId="39" xfId="0" applyFont="1" applyBorder="1" applyAlignment="1">
      <alignment horizontal="left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/>
    </xf>
    <xf numFmtId="49" fontId="0" fillId="0" borderId="19" xfId="0" applyNumberFormat="1" applyBorder="1" applyAlignment="1">
      <alignment horizontal="centerContinuous" vertical="center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Continuous" vertical="center"/>
    </xf>
    <xf numFmtId="0" fontId="0" fillId="0" borderId="51" xfId="0" applyBorder="1" applyAlignment="1">
      <alignment horizontal="center"/>
    </xf>
    <xf numFmtId="0" fontId="0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58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49" fontId="0" fillId="33" borderId="16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46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33" borderId="28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49" fontId="1" fillId="0" borderId="2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8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16" fillId="0" borderId="59" xfId="0" applyFont="1" applyBorder="1" applyAlignment="1">
      <alignment horizontal="center" vertical="center"/>
    </xf>
    <xf numFmtId="0" fontId="16" fillId="0" borderId="17" xfId="0" applyFont="1" applyBorder="1" applyAlignment="1">
      <alignment wrapText="1"/>
    </xf>
    <xf numFmtId="0" fontId="17" fillId="0" borderId="10" xfId="53" applyNumberFormat="1" applyFont="1" applyFill="1" applyBorder="1" applyAlignment="1" applyProtection="1">
      <alignment horizontal="left" vertical="top"/>
      <protection/>
    </xf>
    <xf numFmtId="0" fontId="18" fillId="0" borderId="15" xfId="0" applyFont="1" applyBorder="1" applyAlignment="1">
      <alignment/>
    </xf>
    <xf numFmtId="0" fontId="18" fillId="0" borderId="10" xfId="53" applyNumberFormat="1" applyFont="1" applyFill="1" applyBorder="1" applyAlignment="1" applyProtection="1">
      <alignment horizontal="left" vertical="top"/>
      <protection/>
    </xf>
    <xf numFmtId="0" fontId="18" fillId="0" borderId="10" xfId="53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vertical="center" wrapText="1"/>
    </xf>
    <xf numFmtId="0" fontId="17" fillId="0" borderId="28" xfId="53" applyNumberFormat="1" applyFont="1" applyFill="1" applyBorder="1" applyAlignment="1" applyProtection="1">
      <alignment horizontal="left" vertical="top"/>
      <protection/>
    </xf>
    <xf numFmtId="49" fontId="0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9" fillId="0" borderId="10" xfId="53" applyNumberFormat="1" applyFont="1" applyFill="1" applyBorder="1" applyAlignment="1" applyProtection="1">
      <alignment horizontal="left" vertical="top"/>
      <protection/>
    </xf>
    <xf numFmtId="0" fontId="18" fillId="0" borderId="24" xfId="53" applyNumberFormat="1" applyFont="1" applyFill="1" applyBorder="1" applyAlignment="1" applyProtection="1">
      <alignment horizontal="center" vertical="center" wrapText="1"/>
      <protection/>
    </xf>
    <xf numFmtId="0" fontId="18" fillId="0" borderId="12" xfId="53" applyNumberFormat="1" applyFont="1" applyFill="1" applyBorder="1" applyAlignment="1" applyProtection="1">
      <alignment horizontal="center" vertical="center" wrapText="1"/>
      <protection/>
    </xf>
    <xf numFmtId="0" fontId="20" fillId="0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10" xfId="53" applyNumberFormat="1" applyFont="1" applyFill="1" applyBorder="1" applyAlignment="1" applyProtection="1">
      <alignment horizontal="center" vertical="top"/>
      <protection/>
    </xf>
    <xf numFmtId="1" fontId="21" fillId="0" borderId="10" xfId="53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49" fontId="0" fillId="0" borderId="40" xfId="0" applyNumberFormat="1" applyBorder="1" applyAlignment="1">
      <alignment horizontal="center" vertical="top"/>
    </xf>
    <xf numFmtId="49" fontId="0" fillId="0" borderId="23" xfId="0" applyNumberFormat="1" applyBorder="1" applyAlignment="1">
      <alignment horizontal="center" vertical="top"/>
    </xf>
    <xf numFmtId="49" fontId="0" fillId="0" borderId="60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61" xfId="0" applyNumberFormat="1" applyBorder="1" applyAlignment="1">
      <alignment vertical="center" wrapText="1"/>
    </xf>
    <xf numFmtId="49" fontId="0" fillId="0" borderId="23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0" borderId="62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6" fillId="0" borderId="40" xfId="0" applyFont="1" applyBorder="1" applyAlignment="1">
      <alignment/>
    </xf>
    <xf numFmtId="0" fontId="0" fillId="0" borderId="23" xfId="0" applyBorder="1" applyAlignment="1">
      <alignment/>
    </xf>
    <xf numFmtId="0" fontId="6" fillId="0" borderId="21" xfId="0" applyFont="1" applyBorder="1" applyAlignment="1">
      <alignment/>
    </xf>
    <xf numFmtId="0" fontId="1" fillId="0" borderId="64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65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65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35" xfId="0" applyFont="1" applyBorder="1" applyAlignment="1">
      <alignment wrapText="1"/>
    </xf>
    <xf numFmtId="0" fontId="6" fillId="0" borderId="64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0" fillId="0" borderId="40" xfId="0" applyBorder="1" applyAlignment="1">
      <alignment/>
    </xf>
    <xf numFmtId="1" fontId="1" fillId="0" borderId="40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6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13" fillId="0" borderId="4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0" fillId="0" borderId="20" xfId="0" applyBorder="1" applyAlignment="1">
      <alignment horizontal="right"/>
    </xf>
    <xf numFmtId="49" fontId="0" fillId="0" borderId="23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right"/>
    </xf>
    <xf numFmtId="0" fontId="1" fillId="0" borderId="68" xfId="0" applyFont="1" applyBorder="1" applyAlignment="1">
      <alignment horizontal="right"/>
    </xf>
    <xf numFmtId="0" fontId="0" fillId="0" borderId="4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9" fontId="0" fillId="0" borderId="4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4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vertical="center" textRotation="90" wrapText="1"/>
    </xf>
    <xf numFmtId="0" fontId="1" fillId="0" borderId="70" xfId="0" applyFont="1" applyBorder="1" applyAlignment="1">
      <alignment vertical="center" textRotation="90" wrapText="1"/>
    </xf>
    <xf numFmtId="1" fontId="1" fillId="0" borderId="29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6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63" xfId="0" applyFont="1" applyBorder="1" applyAlignment="1">
      <alignment wrapText="1"/>
    </xf>
    <xf numFmtId="0" fontId="5" fillId="0" borderId="32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 textRotation="90" wrapText="1"/>
    </xf>
    <xf numFmtId="0" fontId="1" fillId="0" borderId="17" xfId="0" applyFont="1" applyBorder="1" applyAlignment="1">
      <alignment vertical="center" textRotation="90" wrapText="1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 textRotation="90"/>
    </xf>
    <xf numFmtId="0" fontId="0" fillId="0" borderId="26" xfId="0" applyBorder="1" applyAlignment="1">
      <alignment vertical="center" textRotation="90"/>
    </xf>
    <xf numFmtId="0" fontId="0" fillId="0" borderId="70" xfId="0" applyBorder="1" applyAlignment="1">
      <alignment vertical="center" textRotation="90"/>
    </xf>
    <xf numFmtId="0" fontId="1" fillId="0" borderId="64" xfId="0" applyFont="1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6" fillId="0" borderId="4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График" xfId="61"/>
    <cellStyle name="Тысячи_График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T315"/>
  <sheetViews>
    <sheetView showZeros="0" tabSelected="1" view="pageBreakPreview" zoomScaleNormal="75" zoomScaleSheetLayoutView="100" zoomScalePageLayoutView="0" workbookViewId="0" topLeftCell="A70">
      <selection activeCell="G124" sqref="G124:S124"/>
    </sheetView>
  </sheetViews>
  <sheetFormatPr defaultColWidth="9.00390625" defaultRowHeight="12.75"/>
  <cols>
    <col min="1" max="1" width="8.25390625" style="4" customWidth="1"/>
    <col min="2" max="2" width="38.625" style="0" customWidth="1"/>
    <col min="3" max="4" width="5.75390625" style="28" hidden="1" customWidth="1"/>
    <col min="5" max="5" width="6.00390625" style="0" customWidth="1"/>
    <col min="6" max="6" width="3.75390625" style="4" customWidth="1"/>
    <col min="7" max="7" width="6.375" style="0" customWidth="1"/>
    <col min="8" max="8" width="6.625" style="0" customWidth="1"/>
    <col min="9" max="9" width="7.625" style="0" customWidth="1"/>
    <col min="10" max="10" width="7.00390625" style="0" customWidth="1"/>
    <col min="11" max="11" width="6.00390625" style="0" customWidth="1"/>
    <col min="12" max="12" width="0.12890625" style="0" customWidth="1"/>
    <col min="13" max="13" width="6.00390625" style="0" customWidth="1"/>
    <col min="14" max="14" width="5.625" style="0" customWidth="1"/>
    <col min="15" max="15" width="6.125" style="0" customWidth="1"/>
    <col min="16" max="16" width="5.875" style="0" customWidth="1"/>
    <col min="17" max="17" width="5.75390625" style="0" customWidth="1"/>
    <col min="18" max="18" width="6.25390625" style="0" customWidth="1"/>
    <col min="19" max="19" width="6.375" style="0" customWidth="1"/>
    <col min="20" max="20" width="6.2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>
      <c r="U22" t="s">
        <v>29</v>
      </c>
    </row>
    <row r="23" ht="12.75" hidden="1"/>
    <row r="25" spans="2:13" ht="18">
      <c r="B25" s="569" t="s">
        <v>119</v>
      </c>
      <c r="C25" s="569"/>
      <c r="D25" s="569"/>
      <c r="E25" s="569"/>
      <c r="G25" s="567"/>
      <c r="H25" s="567"/>
      <c r="I25" s="567"/>
      <c r="J25" s="567"/>
      <c r="K25" s="567"/>
      <c r="L25" s="567"/>
      <c r="M25" s="567"/>
    </row>
    <row r="26" spans="1:20" ht="13.5" thickBot="1">
      <c r="A26" s="24"/>
      <c r="B26" s="24"/>
      <c r="C26" s="341"/>
      <c r="D26" s="34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.75">
      <c r="A27" s="600" t="s">
        <v>0</v>
      </c>
      <c r="B27" s="342"/>
      <c r="C27" s="239"/>
      <c r="D27" s="385"/>
      <c r="E27" s="603" t="s">
        <v>123</v>
      </c>
      <c r="F27" s="604"/>
      <c r="G27" s="610" t="s">
        <v>39</v>
      </c>
      <c r="H27" s="610"/>
      <c r="I27" s="610"/>
      <c r="J27" s="610"/>
      <c r="K27" s="611"/>
      <c r="L27" s="396"/>
      <c r="M27" s="583" t="s">
        <v>140</v>
      </c>
      <c r="N27" s="584"/>
      <c r="O27" s="584"/>
      <c r="P27" s="584"/>
      <c r="Q27" s="584"/>
      <c r="R27" s="584"/>
      <c r="S27" s="584"/>
      <c r="T27" s="585"/>
    </row>
    <row r="28" spans="1:21" s="4" customFormat="1" ht="15.75" customHeight="1" thickBot="1">
      <c r="A28" s="601"/>
      <c r="B28" s="269"/>
      <c r="C28" s="259" t="s">
        <v>34</v>
      </c>
      <c r="D28" s="259"/>
      <c r="E28" s="605"/>
      <c r="F28" s="606"/>
      <c r="G28" s="612"/>
      <c r="H28" s="612"/>
      <c r="I28" s="613"/>
      <c r="J28" s="613"/>
      <c r="K28" s="614"/>
      <c r="L28" s="78"/>
      <c r="M28" s="586"/>
      <c r="N28" s="587"/>
      <c r="O28" s="587"/>
      <c r="P28" s="587"/>
      <c r="Q28" s="587"/>
      <c r="R28" s="587"/>
      <c r="S28" s="587"/>
      <c r="T28" s="588"/>
      <c r="U28" s="19"/>
    </row>
    <row r="29" spans="1:21" ht="12" customHeight="1" thickBot="1">
      <c r="A29" s="601"/>
      <c r="B29" s="17"/>
      <c r="C29" s="263"/>
      <c r="D29" s="264"/>
      <c r="E29" s="605"/>
      <c r="F29" s="606"/>
      <c r="G29" s="574" t="s">
        <v>124</v>
      </c>
      <c r="H29" s="574" t="s">
        <v>125</v>
      </c>
      <c r="I29" s="595" t="s">
        <v>121</v>
      </c>
      <c r="J29" s="596"/>
      <c r="K29" s="597"/>
      <c r="L29" s="129"/>
      <c r="M29" s="589"/>
      <c r="N29" s="590"/>
      <c r="O29" s="590"/>
      <c r="P29" s="590"/>
      <c r="Q29" s="590"/>
      <c r="R29" s="590"/>
      <c r="S29" s="590"/>
      <c r="T29" s="591"/>
      <c r="U29" s="4"/>
    </row>
    <row r="30" spans="1:21" ht="12" customHeight="1" thickBot="1">
      <c r="A30" s="601"/>
      <c r="B30" s="55" t="s">
        <v>36</v>
      </c>
      <c r="C30" s="265"/>
      <c r="D30" s="192"/>
      <c r="E30" s="605"/>
      <c r="F30" s="606"/>
      <c r="G30" s="575"/>
      <c r="H30" s="575"/>
      <c r="I30" s="574" t="s">
        <v>126</v>
      </c>
      <c r="J30" s="598" t="s">
        <v>122</v>
      </c>
      <c r="K30" s="599"/>
      <c r="L30" s="79"/>
      <c r="M30" s="404" t="s">
        <v>1</v>
      </c>
      <c r="N30" s="405"/>
      <c r="O30" s="406" t="s">
        <v>31</v>
      </c>
      <c r="P30" s="406"/>
      <c r="Q30" s="406" t="s">
        <v>32</v>
      </c>
      <c r="R30" s="406"/>
      <c r="S30" s="397" t="s">
        <v>33</v>
      </c>
      <c r="T30" s="398"/>
      <c r="U30" s="4"/>
    </row>
    <row r="31" spans="1:21" ht="12" customHeight="1">
      <c r="A31" s="601"/>
      <c r="B31" s="55" t="s">
        <v>37</v>
      </c>
      <c r="C31" s="265"/>
      <c r="D31" s="192"/>
      <c r="E31" s="605"/>
      <c r="F31" s="606"/>
      <c r="G31" s="575"/>
      <c r="H31" s="575"/>
      <c r="I31" s="575"/>
      <c r="J31" s="592" t="s">
        <v>139</v>
      </c>
      <c r="K31" s="592" t="s">
        <v>127</v>
      </c>
      <c r="L31" s="49"/>
      <c r="M31" s="477" t="s">
        <v>141</v>
      </c>
      <c r="N31" s="477" t="s">
        <v>142</v>
      </c>
      <c r="O31" s="477" t="s">
        <v>143</v>
      </c>
      <c r="P31" s="477" t="s">
        <v>144</v>
      </c>
      <c r="Q31" s="477" t="s">
        <v>145</v>
      </c>
      <c r="R31" s="477" t="s">
        <v>148</v>
      </c>
      <c r="S31" s="477" t="s">
        <v>146</v>
      </c>
      <c r="T31" s="477" t="s">
        <v>147</v>
      </c>
      <c r="U31" s="4"/>
    </row>
    <row r="32" spans="1:29" ht="12" customHeight="1">
      <c r="A32" s="601"/>
      <c r="B32" s="268" t="s">
        <v>38</v>
      </c>
      <c r="C32" s="265"/>
      <c r="D32" s="192"/>
      <c r="E32" s="605"/>
      <c r="F32" s="606"/>
      <c r="G32" s="575"/>
      <c r="H32" s="575"/>
      <c r="I32" s="575"/>
      <c r="J32" s="593"/>
      <c r="K32" s="593"/>
      <c r="L32" s="49"/>
      <c r="M32" s="478"/>
      <c r="N32" s="478"/>
      <c r="O32" s="478"/>
      <c r="P32" s="478"/>
      <c r="Q32" s="478"/>
      <c r="R32" s="478"/>
      <c r="S32" s="478"/>
      <c r="T32" s="478"/>
      <c r="U32" s="210"/>
      <c r="V32" s="50"/>
      <c r="X32" s="51"/>
      <c r="Y32" s="51"/>
      <c r="Z32" s="52"/>
      <c r="AA32" s="53"/>
      <c r="AB32" s="193"/>
      <c r="AC32" s="4"/>
    </row>
    <row r="33" spans="1:21" ht="12" customHeight="1">
      <c r="A33" s="601"/>
      <c r="B33" s="17"/>
      <c r="C33" s="265"/>
      <c r="D33" s="192"/>
      <c r="E33" s="605"/>
      <c r="F33" s="606"/>
      <c r="G33" s="575"/>
      <c r="H33" s="575"/>
      <c r="I33" s="575"/>
      <c r="J33" s="593"/>
      <c r="K33" s="593"/>
      <c r="L33" s="49"/>
      <c r="M33" s="478"/>
      <c r="N33" s="478"/>
      <c r="O33" s="478"/>
      <c r="P33" s="478"/>
      <c r="Q33" s="478"/>
      <c r="R33" s="478"/>
      <c r="S33" s="478"/>
      <c r="T33" s="478"/>
      <c r="U33" s="4"/>
    </row>
    <row r="34" spans="1:29" ht="12" customHeight="1">
      <c r="A34" s="601"/>
      <c r="B34" s="17"/>
      <c r="C34" s="265"/>
      <c r="D34" s="192"/>
      <c r="E34" s="605"/>
      <c r="F34" s="606"/>
      <c r="G34" s="575"/>
      <c r="H34" s="575"/>
      <c r="I34" s="575"/>
      <c r="J34" s="593"/>
      <c r="K34" s="593"/>
      <c r="L34" s="49"/>
      <c r="M34" s="478"/>
      <c r="N34" s="478"/>
      <c r="O34" s="478"/>
      <c r="P34" s="478"/>
      <c r="Q34" s="478"/>
      <c r="R34" s="478"/>
      <c r="S34" s="478"/>
      <c r="T34" s="478"/>
      <c r="U34" s="270" t="s">
        <v>40</v>
      </c>
      <c r="V34" s="83"/>
      <c r="W34" s="83"/>
      <c r="X34" s="83"/>
      <c r="Y34" s="83"/>
      <c r="Z34" s="83"/>
      <c r="AA34" s="132"/>
      <c r="AB34" s="83"/>
      <c r="AC34" s="18"/>
    </row>
    <row r="35" spans="1:21" ht="12" customHeight="1" thickBot="1">
      <c r="A35" s="602"/>
      <c r="B35" s="56"/>
      <c r="C35" s="266"/>
      <c r="D35" s="267"/>
      <c r="E35" s="607"/>
      <c r="F35" s="608"/>
      <c r="G35" s="576"/>
      <c r="H35" s="576"/>
      <c r="I35" s="576"/>
      <c r="J35" s="594"/>
      <c r="K35" s="594"/>
      <c r="L35" s="208"/>
      <c r="M35" s="479"/>
      <c r="N35" s="479"/>
      <c r="O35" s="479"/>
      <c r="P35" s="479"/>
      <c r="Q35" s="479"/>
      <c r="R35" s="479"/>
      <c r="S35" s="479"/>
      <c r="T35" s="479"/>
      <c r="U35" s="4"/>
    </row>
    <row r="36" spans="1:21" s="186" customFormat="1" ht="12" customHeight="1">
      <c r="A36" s="260">
        <v>1</v>
      </c>
      <c r="B36" s="260">
        <v>2</v>
      </c>
      <c r="C36" s="261">
        <v>3</v>
      </c>
      <c r="D36" s="120">
        <v>4</v>
      </c>
      <c r="E36" s="570">
        <v>3</v>
      </c>
      <c r="F36" s="571"/>
      <c r="G36" s="120">
        <v>4</v>
      </c>
      <c r="H36" s="120">
        <v>5</v>
      </c>
      <c r="I36" s="120">
        <v>6</v>
      </c>
      <c r="J36" s="120">
        <v>7</v>
      </c>
      <c r="K36" s="45">
        <v>8</v>
      </c>
      <c r="L36" s="241">
        <v>9</v>
      </c>
      <c r="M36" s="43">
        <v>9</v>
      </c>
      <c r="N36" s="43">
        <v>10</v>
      </c>
      <c r="O36" s="261">
        <v>11</v>
      </c>
      <c r="P36" s="45">
        <v>12</v>
      </c>
      <c r="Q36" s="262">
        <v>13</v>
      </c>
      <c r="R36" s="44">
        <v>14</v>
      </c>
      <c r="S36" s="262">
        <v>15</v>
      </c>
      <c r="T36" s="44">
        <v>16</v>
      </c>
      <c r="U36" s="167"/>
    </row>
    <row r="37" spans="1:21" s="186" customFormat="1" ht="12" customHeight="1" thickBot="1">
      <c r="A37" s="225" t="s">
        <v>41</v>
      </c>
      <c r="B37" s="225" t="s">
        <v>35</v>
      </c>
      <c r="C37" s="88"/>
      <c r="D37" s="14"/>
      <c r="E37" s="572" t="s">
        <v>120</v>
      </c>
      <c r="F37" s="573"/>
      <c r="G37" s="96">
        <f aca="true" t="shared" si="0" ref="G37:N37">SUM(G38,G45,G52)</f>
        <v>2106</v>
      </c>
      <c r="H37" s="96">
        <f t="shared" si="0"/>
        <v>702</v>
      </c>
      <c r="I37" s="96">
        <f t="shared" si="0"/>
        <v>1404</v>
      </c>
      <c r="J37" s="96">
        <f t="shared" si="0"/>
        <v>380</v>
      </c>
      <c r="K37" s="96">
        <f t="shared" si="0"/>
        <v>0</v>
      </c>
      <c r="L37" s="96">
        <f t="shared" si="0"/>
        <v>0</v>
      </c>
      <c r="M37" s="96">
        <f t="shared" si="0"/>
        <v>612</v>
      </c>
      <c r="N37" s="96">
        <f t="shared" si="0"/>
        <v>792</v>
      </c>
      <c r="O37" s="96">
        <f>SUM(O39:O51)</f>
        <v>0</v>
      </c>
      <c r="P37" s="96">
        <f>SUM(P39:P51)</f>
        <v>0</v>
      </c>
      <c r="Q37" s="96">
        <f>SUM(Q39:Q51)</f>
        <v>0</v>
      </c>
      <c r="R37" s="96">
        <f>SUM(R39:R51)</f>
        <v>0</v>
      </c>
      <c r="S37" s="96">
        <f>SUM(S39:S51)</f>
        <v>0</v>
      </c>
      <c r="T37" s="32"/>
      <c r="U37" s="167"/>
    </row>
    <row r="38" spans="1:21" ht="27.75" customHeight="1" thickBot="1">
      <c r="A38" s="457" t="s">
        <v>185</v>
      </c>
      <c r="B38" s="458" t="s">
        <v>208</v>
      </c>
      <c r="C38" s="66"/>
      <c r="D38" s="67"/>
      <c r="E38" s="568"/>
      <c r="F38" s="568"/>
      <c r="G38" s="471">
        <f aca="true" t="shared" si="1" ref="G38:N38">G39+G40+G41+G42+G43+G44</f>
        <v>1275</v>
      </c>
      <c r="H38" s="471">
        <f t="shared" si="1"/>
        <v>425</v>
      </c>
      <c r="I38" s="471">
        <f t="shared" si="1"/>
        <v>850</v>
      </c>
      <c r="J38" s="471">
        <f t="shared" si="1"/>
        <v>250</v>
      </c>
      <c r="K38" s="471">
        <f t="shared" si="1"/>
        <v>0</v>
      </c>
      <c r="L38" s="471">
        <f t="shared" si="1"/>
        <v>0</v>
      </c>
      <c r="M38" s="471">
        <f t="shared" si="1"/>
        <v>374</v>
      </c>
      <c r="N38" s="471">
        <f t="shared" si="1"/>
        <v>476</v>
      </c>
      <c r="O38" s="234">
        <f>SUM(O39+O43+O46+O50+O54+O58)</f>
        <v>0</v>
      </c>
      <c r="P38" s="222"/>
      <c r="Q38" s="92">
        <f>SUM(Q39+Q43+Q46+Q50+Q54+Q58)</f>
        <v>0</v>
      </c>
      <c r="R38" s="222">
        <f>SUM(R39+R43+R46+R50+R54+R58)</f>
        <v>0</v>
      </c>
      <c r="S38" s="233">
        <f>SUM(S39+S43+S46+S50+S54+S58)</f>
        <v>0</v>
      </c>
      <c r="T38" s="227"/>
      <c r="U38" s="4"/>
    </row>
    <row r="39" spans="1:21" ht="12" customHeight="1">
      <c r="A39" s="459" t="s">
        <v>186</v>
      </c>
      <c r="B39" s="460" t="s">
        <v>187</v>
      </c>
      <c r="C39" s="158"/>
      <c r="D39" s="159"/>
      <c r="E39" s="566" t="s">
        <v>115</v>
      </c>
      <c r="F39" s="566"/>
      <c r="G39" s="89">
        <f aca="true" t="shared" si="2" ref="G39:G44">SUM(H39,I39)</f>
        <v>292.5</v>
      </c>
      <c r="H39" s="94">
        <f aca="true" t="shared" si="3" ref="H39:H44">I39*0.5</f>
        <v>97.5</v>
      </c>
      <c r="I39" s="279">
        <f>SUM(M39:N39)</f>
        <v>195</v>
      </c>
      <c r="J39" s="470">
        <v>0</v>
      </c>
      <c r="K39" s="274"/>
      <c r="L39" s="275"/>
      <c r="M39" s="468">
        <v>85</v>
      </c>
      <c r="N39" s="469">
        <v>110</v>
      </c>
      <c r="O39" s="401" t="s">
        <v>111</v>
      </c>
      <c r="P39" s="401" t="s">
        <v>111</v>
      </c>
      <c r="Q39" s="148"/>
      <c r="R39" s="149"/>
      <c r="S39" s="148"/>
      <c r="T39" s="194"/>
      <c r="U39" s="4"/>
    </row>
    <row r="40" spans="1:21" s="1" customFormat="1" ht="12" customHeight="1">
      <c r="A40" s="459" t="s">
        <v>188</v>
      </c>
      <c r="B40" s="461" t="s">
        <v>10</v>
      </c>
      <c r="C40" s="20"/>
      <c r="D40" s="14"/>
      <c r="E40" s="556" t="s">
        <v>114</v>
      </c>
      <c r="F40" s="557"/>
      <c r="G40" s="89">
        <f t="shared" si="2"/>
        <v>175.5</v>
      </c>
      <c r="H40" s="94">
        <f t="shared" si="3"/>
        <v>58.5</v>
      </c>
      <c r="I40" s="14">
        <f>SUM(M40,N40)</f>
        <v>117</v>
      </c>
      <c r="J40" s="470">
        <v>117</v>
      </c>
      <c r="K40" s="213"/>
      <c r="L40" s="18"/>
      <c r="M40" s="468">
        <v>51</v>
      </c>
      <c r="N40" s="469">
        <v>66</v>
      </c>
      <c r="O40" s="401" t="s">
        <v>111</v>
      </c>
      <c r="P40" s="401" t="s">
        <v>111</v>
      </c>
      <c r="Q40" s="41"/>
      <c r="R40" s="27"/>
      <c r="S40" s="41"/>
      <c r="T40" s="195"/>
      <c r="U40" s="7"/>
    </row>
    <row r="41" spans="1:21" s="1" customFormat="1" ht="27" customHeight="1">
      <c r="A41" s="459" t="s">
        <v>189</v>
      </c>
      <c r="B41" s="462" t="s">
        <v>190</v>
      </c>
      <c r="C41" s="20"/>
      <c r="D41" s="14"/>
      <c r="E41" s="556" t="s">
        <v>115</v>
      </c>
      <c r="F41" s="557"/>
      <c r="G41" s="89">
        <f t="shared" si="2"/>
        <v>351</v>
      </c>
      <c r="H41" s="94">
        <f t="shared" si="3"/>
        <v>117</v>
      </c>
      <c r="I41" s="14">
        <f>SUM(M41,N41)</f>
        <v>234</v>
      </c>
      <c r="J41" s="470">
        <v>24</v>
      </c>
      <c r="K41" s="213"/>
      <c r="L41" s="18"/>
      <c r="M41" s="468">
        <v>102</v>
      </c>
      <c r="N41" s="469">
        <v>132</v>
      </c>
      <c r="O41" s="401" t="s">
        <v>111</v>
      </c>
      <c r="P41" s="401" t="s">
        <v>111</v>
      </c>
      <c r="Q41" s="41"/>
      <c r="R41" s="27"/>
      <c r="S41" s="41"/>
      <c r="T41" s="195"/>
      <c r="U41" s="7"/>
    </row>
    <row r="42" spans="1:21" s="1" customFormat="1" ht="12" customHeight="1">
      <c r="A42" s="459" t="s">
        <v>191</v>
      </c>
      <c r="B42" s="461" t="s">
        <v>12</v>
      </c>
      <c r="C42" s="21"/>
      <c r="D42" s="14"/>
      <c r="E42" s="556" t="s">
        <v>114</v>
      </c>
      <c r="F42" s="557"/>
      <c r="G42" s="89">
        <f t="shared" si="2"/>
        <v>175.5</v>
      </c>
      <c r="H42" s="94">
        <f t="shared" si="3"/>
        <v>58.5</v>
      </c>
      <c r="I42" s="14">
        <f>SUM(M42,N42)</f>
        <v>117</v>
      </c>
      <c r="J42" s="470">
        <v>0</v>
      </c>
      <c r="K42" s="213"/>
      <c r="L42" s="18"/>
      <c r="M42" s="468">
        <v>51</v>
      </c>
      <c r="N42" s="469">
        <v>66</v>
      </c>
      <c r="O42" s="401" t="s">
        <v>111</v>
      </c>
      <c r="P42" s="401" t="s">
        <v>111</v>
      </c>
      <c r="Q42" s="30"/>
      <c r="R42" s="26"/>
      <c r="S42" s="30"/>
      <c r="T42" s="195"/>
      <c r="U42" s="7"/>
    </row>
    <row r="43" spans="1:21" s="63" customFormat="1" ht="12" customHeight="1">
      <c r="A43" s="459" t="s">
        <v>192</v>
      </c>
      <c r="B43" s="461" t="s">
        <v>11</v>
      </c>
      <c r="C43" s="23"/>
      <c r="D43" s="9"/>
      <c r="E43" s="556" t="s">
        <v>206</v>
      </c>
      <c r="F43" s="557"/>
      <c r="G43" s="89">
        <f t="shared" si="2"/>
        <v>175.5</v>
      </c>
      <c r="H43" s="94">
        <f t="shared" si="3"/>
        <v>58.5</v>
      </c>
      <c r="I43" s="279">
        <f>SUM(M43:N43)</f>
        <v>117</v>
      </c>
      <c r="J43" s="470">
        <v>109</v>
      </c>
      <c r="K43" s="277"/>
      <c r="L43" s="278"/>
      <c r="M43" s="468">
        <v>51</v>
      </c>
      <c r="N43" s="469">
        <v>66</v>
      </c>
      <c r="O43" s="401" t="s">
        <v>111</v>
      </c>
      <c r="P43" s="401" t="s">
        <v>111</v>
      </c>
      <c r="Q43" s="151"/>
      <c r="R43" s="114"/>
      <c r="S43" s="151"/>
      <c r="T43" s="114"/>
      <c r="U43" s="156"/>
    </row>
    <row r="44" spans="1:20" s="1" customFormat="1" ht="12" customHeight="1">
      <c r="A44" s="459" t="s">
        <v>193</v>
      </c>
      <c r="B44" s="461" t="s">
        <v>17</v>
      </c>
      <c r="C44" s="21"/>
      <c r="D44" s="3"/>
      <c r="E44" s="556" t="s">
        <v>114</v>
      </c>
      <c r="F44" s="557"/>
      <c r="G44" s="89">
        <f t="shared" si="2"/>
        <v>105</v>
      </c>
      <c r="H44" s="94">
        <f t="shared" si="3"/>
        <v>35</v>
      </c>
      <c r="I44" s="14">
        <f>SUM(M44,N44)</f>
        <v>70</v>
      </c>
      <c r="J44" s="470">
        <v>0</v>
      </c>
      <c r="K44" s="213"/>
      <c r="L44" s="18"/>
      <c r="M44" s="468">
        <v>34</v>
      </c>
      <c r="N44" s="469">
        <v>36</v>
      </c>
      <c r="O44" s="401" t="s">
        <v>111</v>
      </c>
      <c r="P44" s="401" t="s">
        <v>111</v>
      </c>
      <c r="Q44" s="42"/>
      <c r="R44" s="25"/>
      <c r="S44" s="42"/>
      <c r="T44" s="195"/>
    </row>
    <row r="45" spans="1:20" s="1" customFormat="1" ht="12" customHeight="1">
      <c r="A45" s="271"/>
      <c r="B45" s="463" t="s">
        <v>209</v>
      </c>
      <c r="C45" s="21">
        <v>1.2</v>
      </c>
      <c r="D45" s="64"/>
      <c r="E45" s="556"/>
      <c r="F45" s="557"/>
      <c r="G45" s="471">
        <f aca="true" t="shared" si="4" ref="G45:N45">G46+G47+G48+G49+G50+G51</f>
        <v>777</v>
      </c>
      <c r="H45" s="471">
        <f t="shared" si="4"/>
        <v>259</v>
      </c>
      <c r="I45" s="471">
        <f t="shared" si="4"/>
        <v>518</v>
      </c>
      <c r="J45" s="471">
        <f t="shared" si="4"/>
        <v>124</v>
      </c>
      <c r="K45" s="471">
        <f t="shared" si="4"/>
        <v>0</v>
      </c>
      <c r="L45" s="471">
        <f t="shared" si="4"/>
        <v>0</v>
      </c>
      <c r="M45" s="471">
        <f t="shared" si="4"/>
        <v>220</v>
      </c>
      <c r="N45" s="471">
        <f t="shared" si="4"/>
        <v>298</v>
      </c>
      <c r="O45" s="401" t="s">
        <v>111</v>
      </c>
      <c r="P45" s="401" t="s">
        <v>111</v>
      </c>
      <c r="Q45" s="42"/>
      <c r="R45" s="25"/>
      <c r="S45" s="42"/>
      <c r="T45" s="195"/>
    </row>
    <row r="46" spans="1:20" s="63" customFormat="1" ht="12" customHeight="1">
      <c r="A46" s="459" t="s">
        <v>194</v>
      </c>
      <c r="B46" s="461" t="s">
        <v>195</v>
      </c>
      <c r="C46" s="23"/>
      <c r="D46" s="9"/>
      <c r="E46" s="556" t="s">
        <v>114</v>
      </c>
      <c r="F46" s="557"/>
      <c r="G46" s="273">
        <f>SUM(H46:I46)</f>
        <v>150</v>
      </c>
      <c r="H46" s="94">
        <f aca="true" t="shared" si="5" ref="H46:H51">I46*0.5</f>
        <v>50</v>
      </c>
      <c r="I46" s="279">
        <f>SUM(M46:N46)</f>
        <v>100</v>
      </c>
      <c r="J46" s="470">
        <v>60</v>
      </c>
      <c r="K46" s="277"/>
      <c r="L46" s="278"/>
      <c r="M46" s="468">
        <v>34</v>
      </c>
      <c r="N46" s="469">
        <v>66</v>
      </c>
      <c r="O46" s="401" t="s">
        <v>111</v>
      </c>
      <c r="P46" s="401" t="s">
        <v>111</v>
      </c>
      <c r="Q46" s="101"/>
      <c r="R46" s="102"/>
      <c r="S46" s="101"/>
      <c r="T46" s="114"/>
    </row>
    <row r="47" spans="1:21" s="1" customFormat="1" ht="12" customHeight="1">
      <c r="A47" s="459" t="s">
        <v>196</v>
      </c>
      <c r="B47" s="462" t="s">
        <v>15</v>
      </c>
      <c r="C47" s="21"/>
      <c r="D47" s="14"/>
      <c r="E47" s="566" t="s">
        <v>211</v>
      </c>
      <c r="F47" s="566"/>
      <c r="G47" s="89">
        <f>SUM(H47,I47)</f>
        <v>231</v>
      </c>
      <c r="H47" s="94">
        <f t="shared" si="5"/>
        <v>77</v>
      </c>
      <c r="I47" s="14">
        <f>SUM(M47,N47)</f>
        <v>154</v>
      </c>
      <c r="J47" s="470">
        <v>30</v>
      </c>
      <c r="K47" s="213"/>
      <c r="L47" s="18"/>
      <c r="M47" s="468">
        <v>50</v>
      </c>
      <c r="N47" s="469">
        <v>104</v>
      </c>
      <c r="O47" s="401" t="s">
        <v>111</v>
      </c>
      <c r="P47" s="401" t="s">
        <v>111</v>
      </c>
      <c r="Q47" s="30"/>
      <c r="R47" s="26"/>
      <c r="S47" s="30"/>
      <c r="T47" s="195"/>
      <c r="U47" s="7"/>
    </row>
    <row r="48" spans="1:21" s="1" customFormat="1" ht="15" customHeight="1">
      <c r="A48" s="459" t="s">
        <v>197</v>
      </c>
      <c r="B48" s="462" t="s">
        <v>42</v>
      </c>
      <c r="C48" s="21"/>
      <c r="D48" s="14"/>
      <c r="E48" s="556" t="s">
        <v>114</v>
      </c>
      <c r="F48" s="557"/>
      <c r="G48" s="89">
        <f>SUM(H48,I48)</f>
        <v>117</v>
      </c>
      <c r="H48" s="94">
        <f t="shared" si="5"/>
        <v>39</v>
      </c>
      <c r="I48" s="14">
        <f>SUM(M48,N48)</f>
        <v>78</v>
      </c>
      <c r="J48" s="470">
        <v>24</v>
      </c>
      <c r="K48" s="339"/>
      <c r="L48" s="357"/>
      <c r="M48" s="468">
        <v>34</v>
      </c>
      <c r="N48" s="469">
        <v>44</v>
      </c>
      <c r="O48" s="401" t="s">
        <v>111</v>
      </c>
      <c r="P48" s="401" t="s">
        <v>111</v>
      </c>
      <c r="Q48" s="30"/>
      <c r="R48" s="26"/>
      <c r="S48" s="30"/>
      <c r="T48" s="195"/>
      <c r="U48" s="7"/>
    </row>
    <row r="49" spans="1:21" s="1" customFormat="1" ht="12" customHeight="1">
      <c r="A49" s="459" t="s">
        <v>198</v>
      </c>
      <c r="B49" s="461" t="s">
        <v>199</v>
      </c>
      <c r="C49" s="21"/>
      <c r="D49" s="14"/>
      <c r="E49" s="566" t="s">
        <v>205</v>
      </c>
      <c r="F49" s="566"/>
      <c r="G49" s="89">
        <f>SUM(H49,I49)</f>
        <v>162</v>
      </c>
      <c r="H49" s="94">
        <f t="shared" si="5"/>
        <v>54</v>
      </c>
      <c r="I49" s="14">
        <f>SUM(M49,N49)</f>
        <v>108</v>
      </c>
      <c r="J49" s="470">
        <v>0</v>
      </c>
      <c r="K49" s="213"/>
      <c r="L49" s="18"/>
      <c r="M49" s="468">
        <v>52</v>
      </c>
      <c r="N49" s="469">
        <v>56</v>
      </c>
      <c r="O49" s="401" t="s">
        <v>111</v>
      </c>
      <c r="P49" s="401" t="s">
        <v>111</v>
      </c>
      <c r="Q49" s="42"/>
      <c r="R49" s="25"/>
      <c r="S49" s="42"/>
      <c r="T49" s="195"/>
      <c r="U49" s="7"/>
    </row>
    <row r="50" spans="1:21" s="63" customFormat="1" ht="12" customHeight="1">
      <c r="A50" s="459" t="s">
        <v>200</v>
      </c>
      <c r="B50" s="461" t="s">
        <v>25</v>
      </c>
      <c r="C50" s="23"/>
      <c r="D50" s="9"/>
      <c r="E50" s="566" t="s">
        <v>106</v>
      </c>
      <c r="F50" s="566"/>
      <c r="G50" s="273">
        <f>SUM(H50:I50)</f>
        <v>58.5</v>
      </c>
      <c r="H50" s="94">
        <f t="shared" si="5"/>
        <v>19.5</v>
      </c>
      <c r="I50" s="279">
        <f>SUM(M50,N50)</f>
        <v>39</v>
      </c>
      <c r="J50" s="470">
        <v>6</v>
      </c>
      <c r="K50" s="277"/>
      <c r="L50" s="278"/>
      <c r="M50" s="468">
        <v>39</v>
      </c>
      <c r="N50" s="469"/>
      <c r="O50" s="401" t="s">
        <v>111</v>
      </c>
      <c r="P50" s="401" t="s">
        <v>111</v>
      </c>
      <c r="Q50" s="101"/>
      <c r="R50" s="102"/>
      <c r="S50" s="101"/>
      <c r="T50" s="102"/>
      <c r="U50" s="156"/>
    </row>
    <row r="51" spans="1:20" s="1" customFormat="1" ht="12" customHeight="1">
      <c r="A51" s="459" t="s">
        <v>201</v>
      </c>
      <c r="B51" s="461" t="s">
        <v>202</v>
      </c>
      <c r="C51" s="244">
        <v>1.2</v>
      </c>
      <c r="D51" s="65"/>
      <c r="E51" s="566" t="s">
        <v>114</v>
      </c>
      <c r="F51" s="566"/>
      <c r="G51" s="89">
        <f>SUM(H51,I51)</f>
        <v>58.5</v>
      </c>
      <c r="H51" s="94">
        <f t="shared" si="5"/>
        <v>19.5</v>
      </c>
      <c r="I51" s="14">
        <f>SUM(M51,N51)</f>
        <v>39</v>
      </c>
      <c r="J51" s="470">
        <v>4</v>
      </c>
      <c r="K51" s="213"/>
      <c r="L51" s="18"/>
      <c r="M51" s="468">
        <v>11</v>
      </c>
      <c r="N51" s="469">
        <v>28</v>
      </c>
      <c r="O51" s="401" t="s">
        <v>111</v>
      </c>
      <c r="P51" s="401" t="s">
        <v>111</v>
      </c>
      <c r="Q51" s="42"/>
      <c r="R51" s="25"/>
      <c r="S51" s="42"/>
      <c r="T51" s="155"/>
    </row>
    <row r="52" spans="1:20" s="1" customFormat="1" ht="12" customHeight="1">
      <c r="A52" s="464"/>
      <c r="B52" s="467" t="s">
        <v>210</v>
      </c>
      <c r="C52" s="244"/>
      <c r="D52" s="65"/>
      <c r="E52" s="455"/>
      <c r="F52" s="456"/>
      <c r="G52" s="472">
        <f aca="true" t="shared" si="6" ref="G52:N52">G53</f>
        <v>54</v>
      </c>
      <c r="H52" s="472">
        <f t="shared" si="6"/>
        <v>18</v>
      </c>
      <c r="I52" s="472">
        <f t="shared" si="6"/>
        <v>36</v>
      </c>
      <c r="J52" s="472">
        <f t="shared" si="6"/>
        <v>6</v>
      </c>
      <c r="K52" s="472">
        <f t="shared" si="6"/>
        <v>0</v>
      </c>
      <c r="L52" s="472">
        <f t="shared" si="6"/>
        <v>0</v>
      </c>
      <c r="M52" s="472">
        <f t="shared" si="6"/>
        <v>18</v>
      </c>
      <c r="N52" s="472">
        <f t="shared" si="6"/>
        <v>18</v>
      </c>
      <c r="O52" s="465"/>
      <c r="P52" s="466"/>
      <c r="Q52" s="42"/>
      <c r="R52" s="25"/>
      <c r="S52" s="42"/>
      <c r="T52" s="155"/>
    </row>
    <row r="53" spans="1:20" s="1" customFormat="1" ht="12" customHeight="1">
      <c r="A53" s="459" t="s">
        <v>203</v>
      </c>
      <c r="B53" s="461" t="s">
        <v>204</v>
      </c>
      <c r="C53" s="21"/>
      <c r="D53" s="3"/>
      <c r="E53" s="564" t="s">
        <v>114</v>
      </c>
      <c r="F53" s="565"/>
      <c r="G53" s="89">
        <f>SUM(H53,I53)</f>
        <v>54</v>
      </c>
      <c r="H53" s="94">
        <f>I53*0.5</f>
        <v>18</v>
      </c>
      <c r="I53" s="14">
        <f>SUM(M53,N53)</f>
        <v>36</v>
      </c>
      <c r="J53" s="3">
        <v>6</v>
      </c>
      <c r="K53" s="213"/>
      <c r="L53" s="91"/>
      <c r="M53" s="468">
        <v>18</v>
      </c>
      <c r="N53" s="469">
        <v>18</v>
      </c>
      <c r="O53" s="36"/>
      <c r="P53" s="31"/>
      <c r="Q53" s="42"/>
      <c r="R53" s="25"/>
      <c r="S53" s="42"/>
      <c r="T53" s="26"/>
    </row>
    <row r="54" spans="1:20" s="63" customFormat="1" ht="12" customHeight="1" hidden="1">
      <c r="A54" s="197" t="s">
        <v>18</v>
      </c>
      <c r="B54" s="152" t="s">
        <v>26</v>
      </c>
      <c r="C54" s="73"/>
      <c r="D54" s="9"/>
      <c r="E54" s="150"/>
      <c r="F54" s="90"/>
      <c r="G54" s="96">
        <f>SUM(G55:G55)</f>
        <v>0</v>
      </c>
      <c r="H54" s="96">
        <f>SUM(H55:H55)</f>
        <v>0</v>
      </c>
      <c r="I54" s="72">
        <f>SUM(I55:I55)</f>
        <v>0</v>
      </c>
      <c r="J54" s="72">
        <f>SUM(J55:J55)</f>
        <v>0</v>
      </c>
      <c r="K54" s="214"/>
      <c r="L54" s="115"/>
      <c r="M54" s="92">
        <f>SUM(M55)</f>
        <v>2</v>
      </c>
      <c r="N54" s="84"/>
      <c r="O54" s="39"/>
      <c r="P54" s="111"/>
      <c r="Q54" s="101"/>
      <c r="R54" s="102"/>
      <c r="S54" s="101"/>
      <c r="T54" s="114"/>
    </row>
    <row r="55" spans="1:20" s="12" customFormat="1" ht="12" customHeight="1" hidden="1">
      <c r="A55" s="196" t="s">
        <v>30</v>
      </c>
      <c r="B55" s="57" t="s">
        <v>27</v>
      </c>
      <c r="C55" s="157"/>
      <c r="D55" s="14"/>
      <c r="E55" s="153"/>
      <c r="F55" s="14">
        <v>1</v>
      </c>
      <c r="G55" s="89">
        <f>SUM(H55,I55)</f>
        <v>0</v>
      </c>
      <c r="H55" s="94">
        <f>I55*0.3</f>
        <v>0</v>
      </c>
      <c r="I55" s="14">
        <f>SUM($M$33*M55,$N$33*N55,$O$33*O55,$P$33*P55,)</f>
        <v>0</v>
      </c>
      <c r="J55" s="3"/>
      <c r="K55" s="32"/>
      <c r="L55" s="209"/>
      <c r="M55" s="43">
        <v>2</v>
      </c>
      <c r="N55" s="245"/>
      <c r="O55" s="68"/>
      <c r="P55" s="134"/>
      <c r="Q55" s="154"/>
      <c r="R55" s="155"/>
      <c r="S55" s="154"/>
      <c r="T55" s="195"/>
    </row>
    <row r="56" spans="1:20" s="12" customFormat="1" ht="13.5" customHeight="1">
      <c r="A56" s="230">
        <v>1</v>
      </c>
      <c r="B56" s="46">
        <v>2</v>
      </c>
      <c r="C56" s="88">
        <v>3</v>
      </c>
      <c r="D56" s="14">
        <v>4</v>
      </c>
      <c r="E56" s="609">
        <v>3</v>
      </c>
      <c r="F56" s="537"/>
      <c r="G56" s="186">
        <v>4</v>
      </c>
      <c r="H56" s="94">
        <v>5</v>
      </c>
      <c r="I56" s="14">
        <v>6</v>
      </c>
      <c r="J56" s="14">
        <v>7</v>
      </c>
      <c r="K56" s="32">
        <v>8</v>
      </c>
      <c r="L56" s="153">
        <v>9</v>
      </c>
      <c r="M56" s="399">
        <v>9</v>
      </c>
      <c r="N56" s="258">
        <v>10</v>
      </c>
      <c r="O56" s="231">
        <v>11</v>
      </c>
      <c r="P56" s="47">
        <v>12</v>
      </c>
      <c r="Q56" s="153">
        <v>13</v>
      </c>
      <c r="R56" s="32">
        <v>14</v>
      </c>
      <c r="S56" s="228">
        <v>15</v>
      </c>
      <c r="T56" s="89">
        <v>16</v>
      </c>
    </row>
    <row r="57" spans="1:20" s="12" customFormat="1" ht="12" customHeight="1" hidden="1">
      <c r="A57" s="230"/>
      <c r="B57" s="46"/>
      <c r="C57" s="88">
        <v>3</v>
      </c>
      <c r="D57" s="14">
        <v>4</v>
      </c>
      <c r="E57" s="153"/>
      <c r="F57" s="14"/>
      <c r="G57" s="89">
        <v>7</v>
      </c>
      <c r="H57" s="94">
        <v>8</v>
      </c>
      <c r="I57" s="14">
        <v>9</v>
      </c>
      <c r="J57" s="14">
        <v>11</v>
      </c>
      <c r="K57" s="32">
        <v>12</v>
      </c>
      <c r="L57" s="153"/>
      <c r="M57" s="231"/>
      <c r="N57" s="400">
        <v>14</v>
      </c>
      <c r="O57" s="231">
        <v>15</v>
      </c>
      <c r="P57" s="47">
        <v>16</v>
      </c>
      <c r="Q57" s="153">
        <v>17</v>
      </c>
      <c r="R57" s="32">
        <v>18</v>
      </c>
      <c r="S57" s="228">
        <v>19</v>
      </c>
      <c r="T57" s="32">
        <v>20</v>
      </c>
    </row>
    <row r="58" spans="1:20" s="63" customFormat="1" ht="12" customHeight="1" hidden="1">
      <c r="A58" s="226"/>
      <c r="B58" s="152"/>
      <c r="C58" s="147"/>
      <c r="D58" s="81"/>
      <c r="E58" s="229"/>
      <c r="F58" s="235"/>
      <c r="G58" s="96">
        <f>SUM(G60:G61)</f>
        <v>0</v>
      </c>
      <c r="H58" s="96">
        <f>SUM(H60:H61)</f>
        <v>0</v>
      </c>
      <c r="I58" s="72">
        <f>SUM(I60:I61)</f>
        <v>0</v>
      </c>
      <c r="J58" s="72">
        <f>SUM(J60:J61)</f>
        <v>78</v>
      </c>
      <c r="K58" s="212"/>
      <c r="L58" s="115"/>
      <c r="M58" s="92"/>
      <c r="N58" s="96">
        <f>SUM(N60:N61)</f>
        <v>4</v>
      </c>
      <c r="O58" s="99"/>
      <c r="P58" s="111"/>
      <c r="Q58" s="101"/>
      <c r="R58" s="102"/>
      <c r="S58" s="101"/>
      <c r="T58" s="102"/>
    </row>
    <row r="59" spans="1:20" s="63" customFormat="1" ht="12" customHeight="1" hidden="1">
      <c r="A59" s="226"/>
      <c r="B59" s="152"/>
      <c r="C59" s="147"/>
      <c r="D59" s="81"/>
      <c r="E59" s="229"/>
      <c r="F59" s="235"/>
      <c r="G59" s="96"/>
      <c r="H59" s="96"/>
      <c r="I59" s="72"/>
      <c r="J59" s="72"/>
      <c r="K59" s="212"/>
      <c r="L59" s="115"/>
      <c r="M59" s="92"/>
      <c r="N59" s="96"/>
      <c r="O59" s="99"/>
      <c r="P59" s="111"/>
      <c r="Q59" s="101"/>
      <c r="R59" s="102"/>
      <c r="S59" s="101"/>
      <c r="T59" s="102"/>
    </row>
    <row r="60" spans="1:20" s="1" customFormat="1" ht="12" customHeight="1" hidden="1">
      <c r="A60" s="196"/>
      <c r="B60" s="58"/>
      <c r="C60" s="21"/>
      <c r="D60" s="3">
        <v>1.2</v>
      </c>
      <c r="E60" s="153"/>
      <c r="F60" s="3"/>
      <c r="G60" s="89">
        <f>SUM(H60,I60)</f>
        <v>0</v>
      </c>
      <c r="H60" s="94">
        <f>I60*0.3</f>
        <v>0</v>
      </c>
      <c r="I60" s="14">
        <f>SUM($M$33*M60,$N$33*N60,$O$33*O60,$P$33*P60,)</f>
        <v>0</v>
      </c>
      <c r="J60" s="3">
        <v>78</v>
      </c>
      <c r="K60" s="213"/>
      <c r="L60" s="18"/>
      <c r="M60" s="238"/>
      <c r="N60" s="87">
        <v>4</v>
      </c>
      <c r="O60" s="34"/>
      <c r="P60" s="29"/>
      <c r="Q60" s="30"/>
      <c r="R60" s="26"/>
      <c r="S60" s="30"/>
      <c r="T60" s="195"/>
    </row>
    <row r="61" spans="1:20" s="1" customFormat="1" ht="12" customHeight="1" hidden="1">
      <c r="A61" s="196"/>
      <c r="B61" s="58"/>
      <c r="C61" s="21"/>
      <c r="D61" s="3">
        <v>1</v>
      </c>
      <c r="E61" s="153"/>
      <c r="F61" s="3"/>
      <c r="G61" s="89">
        <f>SUM(H61,I61)</f>
        <v>0</v>
      </c>
      <c r="H61" s="94">
        <f>I61*0.3</f>
        <v>0</v>
      </c>
      <c r="I61" s="14">
        <f>SUM($M$33*M61,$N$33*N61,$O$33*O61,$P$33*P61,)</f>
        <v>0</v>
      </c>
      <c r="J61" s="3"/>
      <c r="K61" s="213"/>
      <c r="L61" s="79"/>
      <c r="M61" s="238"/>
      <c r="N61" s="87"/>
      <c r="O61" s="34"/>
      <c r="P61" s="29"/>
      <c r="Q61" s="30"/>
      <c r="R61" s="26"/>
      <c r="S61" s="30"/>
      <c r="T61" s="195"/>
    </row>
    <row r="62" spans="1:20" s="1" customFormat="1" ht="12" customHeight="1" hidden="1">
      <c r="A62" s="282"/>
      <c r="B62" s="283"/>
      <c r="C62" s="74"/>
      <c r="D62" s="5"/>
      <c r="E62" s="131"/>
      <c r="F62" s="5"/>
      <c r="G62" s="170"/>
      <c r="H62" s="168"/>
      <c r="I62" s="80"/>
      <c r="J62" s="5"/>
      <c r="K62" s="216"/>
      <c r="L62" s="85"/>
      <c r="M62" s="242"/>
      <c r="N62" s="243"/>
      <c r="O62" s="237"/>
      <c r="P62" s="171"/>
      <c r="Q62" s="85"/>
      <c r="R62" s="173"/>
      <c r="S62" s="172"/>
      <c r="T62" s="200"/>
    </row>
    <row r="63" spans="1:254" s="70" customFormat="1" ht="12" customHeight="1">
      <c r="A63" s="615" t="s">
        <v>4</v>
      </c>
      <c r="B63" s="253" t="s">
        <v>44</v>
      </c>
      <c r="C63" s="69"/>
      <c r="D63" s="11"/>
      <c r="E63" s="560" t="s">
        <v>113</v>
      </c>
      <c r="F63" s="561"/>
      <c r="G63" s="577">
        <f>SUM(G65:G70)</f>
        <v>780</v>
      </c>
      <c r="H63" s="579">
        <f>SUM(H65:H70)</f>
        <v>260</v>
      </c>
      <c r="I63" s="577">
        <f>SUM(I64:I70)</f>
        <v>520</v>
      </c>
      <c r="J63" s="577">
        <f>SUM(J64:J70)</f>
        <v>358</v>
      </c>
      <c r="K63" s="577">
        <f aca="true" t="shared" si="7" ref="K63:T63">SUM(K64:K70)</f>
        <v>0</v>
      </c>
      <c r="L63" s="577">
        <f t="shared" si="7"/>
        <v>0</v>
      </c>
      <c r="M63" s="577">
        <f t="shared" si="7"/>
        <v>0</v>
      </c>
      <c r="N63" s="577">
        <f t="shared" si="7"/>
        <v>0</v>
      </c>
      <c r="O63" s="577">
        <f t="shared" si="7"/>
        <v>112</v>
      </c>
      <c r="P63" s="577">
        <f t="shared" si="7"/>
        <v>142</v>
      </c>
      <c r="Q63" s="577">
        <f t="shared" si="7"/>
        <v>112</v>
      </c>
      <c r="R63" s="577">
        <f t="shared" si="7"/>
        <v>38</v>
      </c>
      <c r="S63" s="577">
        <f t="shared" si="7"/>
        <v>116</v>
      </c>
      <c r="T63" s="577">
        <f t="shared" si="7"/>
        <v>0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0" s="1" customFormat="1" ht="12" customHeight="1">
      <c r="A64" s="616"/>
      <c r="B64" s="254" t="s">
        <v>43</v>
      </c>
      <c r="C64" s="97"/>
      <c r="D64" s="98"/>
      <c r="E64" s="562"/>
      <c r="F64" s="563"/>
      <c r="G64" s="578"/>
      <c r="H64" s="580"/>
      <c r="I64" s="578"/>
      <c r="J64" s="578"/>
      <c r="K64" s="578"/>
      <c r="L64" s="578"/>
      <c r="M64" s="578"/>
      <c r="N64" s="578"/>
      <c r="O64" s="578"/>
      <c r="P64" s="578"/>
      <c r="Q64" s="578"/>
      <c r="R64" s="578"/>
      <c r="S64" s="578"/>
      <c r="T64" s="578"/>
    </row>
    <row r="65" spans="1:21" ht="12" customHeight="1">
      <c r="A65" s="196" t="s">
        <v>5</v>
      </c>
      <c r="B65" s="57" t="s">
        <v>6</v>
      </c>
      <c r="C65" s="21"/>
      <c r="D65" s="3"/>
      <c r="E65" s="556" t="s">
        <v>106</v>
      </c>
      <c r="F65" s="480"/>
      <c r="G65" s="94">
        <f aca="true" t="shared" si="8" ref="G65:G70">SUM(H65,I65)</f>
        <v>60</v>
      </c>
      <c r="H65" s="94">
        <v>12</v>
      </c>
      <c r="I65" s="14">
        <v>48</v>
      </c>
      <c r="J65" s="95" t="s">
        <v>111</v>
      </c>
      <c r="K65" s="213"/>
      <c r="L65" s="18"/>
      <c r="M65" s="33"/>
      <c r="N65" s="33"/>
      <c r="O65" s="95" t="s">
        <v>111</v>
      </c>
      <c r="P65" s="95" t="s">
        <v>111</v>
      </c>
      <c r="Q65" s="435">
        <v>48</v>
      </c>
      <c r="R65" s="435">
        <v>0</v>
      </c>
      <c r="S65" s="403" t="s">
        <v>111</v>
      </c>
      <c r="T65" s="403" t="s">
        <v>111</v>
      </c>
      <c r="U65" s="4"/>
    </row>
    <row r="66" spans="1:21" ht="12" customHeight="1">
      <c r="A66" s="196" t="s">
        <v>7</v>
      </c>
      <c r="B66" s="58" t="s">
        <v>12</v>
      </c>
      <c r="C66" s="21"/>
      <c r="D66" s="3"/>
      <c r="E66" s="556" t="s">
        <v>106</v>
      </c>
      <c r="F66" s="480"/>
      <c r="G66" s="94">
        <f>SUM(H66,I66)</f>
        <v>60</v>
      </c>
      <c r="H66" s="94">
        <v>12</v>
      </c>
      <c r="I66" s="14">
        <f>SUM(O66:T66)</f>
        <v>48</v>
      </c>
      <c r="J66" s="95" t="s">
        <v>111</v>
      </c>
      <c r="K66" s="213"/>
      <c r="L66" s="18"/>
      <c r="M66" s="34"/>
      <c r="N66" s="34"/>
      <c r="O66" s="95" t="s">
        <v>111</v>
      </c>
      <c r="P66" s="429">
        <v>48</v>
      </c>
      <c r="Q66" s="95" t="s">
        <v>111</v>
      </c>
      <c r="R66" s="95" t="s">
        <v>111</v>
      </c>
      <c r="S66" s="95" t="s">
        <v>111</v>
      </c>
      <c r="T66" s="95" t="s">
        <v>111</v>
      </c>
      <c r="U66" s="4"/>
    </row>
    <row r="67" spans="1:21" ht="12" customHeight="1">
      <c r="A67" s="196" t="s">
        <v>8</v>
      </c>
      <c r="B67" s="60" t="s">
        <v>10</v>
      </c>
      <c r="C67" s="21"/>
      <c r="D67" s="3"/>
      <c r="E67" s="558" t="s">
        <v>172</v>
      </c>
      <c r="F67" s="559"/>
      <c r="G67" s="94">
        <f t="shared" si="8"/>
        <v>196</v>
      </c>
      <c r="H67" s="94">
        <v>24</v>
      </c>
      <c r="I67" s="14">
        <f>SUM(O67:T67)</f>
        <v>172</v>
      </c>
      <c r="J67" s="3">
        <v>172</v>
      </c>
      <c r="K67" s="213"/>
      <c r="L67" s="18"/>
      <c r="M67" s="33"/>
      <c r="N67" s="33"/>
      <c r="O67" s="315">
        <v>32</v>
      </c>
      <c r="P67" s="445">
        <v>48</v>
      </c>
      <c r="Q67" s="446">
        <v>32</v>
      </c>
      <c r="R67" s="447">
        <v>18</v>
      </c>
      <c r="S67" s="446">
        <v>42</v>
      </c>
      <c r="T67" s="95" t="s">
        <v>111</v>
      </c>
      <c r="U67" s="4"/>
    </row>
    <row r="68" spans="1:21" ht="12" customHeight="1">
      <c r="A68" s="196" t="s">
        <v>9</v>
      </c>
      <c r="B68" s="58" t="s">
        <v>11</v>
      </c>
      <c r="C68" s="21">
        <v>6</v>
      </c>
      <c r="D68" s="95"/>
      <c r="E68" s="481" t="s">
        <v>116</v>
      </c>
      <c r="F68" s="480"/>
      <c r="G68" s="94">
        <f t="shared" si="8"/>
        <v>344</v>
      </c>
      <c r="H68" s="94">
        <v>172</v>
      </c>
      <c r="I68" s="14">
        <f>SUM(O68:T68)</f>
        <v>172</v>
      </c>
      <c r="J68" s="3">
        <v>170</v>
      </c>
      <c r="K68" s="213"/>
      <c r="L68" s="18"/>
      <c r="M68" s="34"/>
      <c r="N68" s="34"/>
      <c r="O68" s="314">
        <v>32</v>
      </c>
      <c r="P68" s="323">
        <v>46</v>
      </c>
      <c r="Q68" s="448">
        <v>32</v>
      </c>
      <c r="R68" s="449">
        <v>20</v>
      </c>
      <c r="S68" s="448">
        <v>42</v>
      </c>
      <c r="T68" s="95" t="s">
        <v>111</v>
      </c>
      <c r="U68" s="4"/>
    </row>
    <row r="69" spans="1:21" ht="12" customHeight="1">
      <c r="A69" s="196" t="s">
        <v>19</v>
      </c>
      <c r="B69" s="308" t="s">
        <v>98</v>
      </c>
      <c r="C69" s="21"/>
      <c r="D69" s="95"/>
      <c r="E69" s="619" t="s">
        <v>106</v>
      </c>
      <c r="F69" s="480"/>
      <c r="G69" s="94">
        <f>SUM(H69,I69)</f>
        <v>72</v>
      </c>
      <c r="H69" s="94">
        <f>I69*0.5</f>
        <v>24</v>
      </c>
      <c r="I69" s="14">
        <f>SUM(O69:T69)</f>
        <v>48</v>
      </c>
      <c r="J69" s="3">
        <v>8</v>
      </c>
      <c r="K69" s="213"/>
      <c r="L69" s="18"/>
      <c r="M69" s="34"/>
      <c r="N69" s="34"/>
      <c r="O69" s="314">
        <v>48</v>
      </c>
      <c r="P69" s="95" t="s">
        <v>111</v>
      </c>
      <c r="Q69" s="95" t="s">
        <v>111</v>
      </c>
      <c r="R69" s="95" t="s">
        <v>111</v>
      </c>
      <c r="S69" s="95" t="s">
        <v>111</v>
      </c>
      <c r="T69" s="95" t="s">
        <v>111</v>
      </c>
      <c r="U69" s="4"/>
    </row>
    <row r="70" spans="1:21" ht="12" customHeight="1">
      <c r="A70" s="196" t="s">
        <v>99</v>
      </c>
      <c r="B70" s="309" t="s">
        <v>100</v>
      </c>
      <c r="C70" s="21">
        <v>4</v>
      </c>
      <c r="D70" s="3"/>
      <c r="E70" s="481" t="s">
        <v>106</v>
      </c>
      <c r="F70" s="480"/>
      <c r="G70" s="94">
        <f t="shared" si="8"/>
        <v>48</v>
      </c>
      <c r="H70" s="94">
        <f>I70*0.5</f>
        <v>16</v>
      </c>
      <c r="I70" s="14">
        <f>SUM(O70:T70)</f>
        <v>32</v>
      </c>
      <c r="J70" s="3">
        <v>8</v>
      </c>
      <c r="K70" s="213"/>
      <c r="L70" s="18"/>
      <c r="M70" s="33"/>
      <c r="N70" s="33"/>
      <c r="O70" s="394" t="s">
        <v>111</v>
      </c>
      <c r="P70" s="95" t="s">
        <v>111</v>
      </c>
      <c r="Q70" s="95" t="s">
        <v>111</v>
      </c>
      <c r="R70" s="95" t="s">
        <v>111</v>
      </c>
      <c r="S70" s="446">
        <v>32</v>
      </c>
      <c r="T70" s="95" t="s">
        <v>111</v>
      </c>
      <c r="U70" s="4"/>
    </row>
    <row r="71" spans="1:21" ht="14.25" customHeight="1">
      <c r="A71" s="617" t="s">
        <v>13</v>
      </c>
      <c r="B71" s="284" t="s">
        <v>46</v>
      </c>
      <c r="C71" s="21"/>
      <c r="D71" s="3"/>
      <c r="E71" s="549" t="s">
        <v>112</v>
      </c>
      <c r="F71" s="550"/>
      <c r="G71" s="281">
        <f>SUM(G73:G75)</f>
        <v>264</v>
      </c>
      <c r="H71" s="96">
        <f>SUM(H73:H75)</f>
        <v>88</v>
      </c>
      <c r="I71" s="81">
        <f>SUM(I73:I75)</f>
        <v>176</v>
      </c>
      <c r="J71" s="81">
        <f>SUM(J73:J75)</f>
        <v>100</v>
      </c>
      <c r="K71" s="213"/>
      <c r="L71" s="18"/>
      <c r="M71" s="8"/>
      <c r="N71" s="8"/>
      <c r="O71" s="81"/>
      <c r="P71" s="372"/>
      <c r="Q71" s="372"/>
      <c r="R71" s="373"/>
      <c r="S71" s="450"/>
      <c r="T71" s="372"/>
      <c r="U71" s="4"/>
    </row>
    <row r="72" spans="1:21" ht="12" customHeight="1">
      <c r="A72" s="618"/>
      <c r="B72" s="252" t="s">
        <v>45</v>
      </c>
      <c r="C72" s="21"/>
      <c r="D72" s="3"/>
      <c r="E72" s="536"/>
      <c r="F72" s="537"/>
      <c r="G72" s="96"/>
      <c r="H72" s="96"/>
      <c r="I72" s="81"/>
      <c r="J72" s="81"/>
      <c r="K72" s="214">
        <f>SUM(K73:K75)</f>
        <v>0</v>
      </c>
      <c r="L72" s="18"/>
      <c r="M72" s="34"/>
      <c r="N72" s="34"/>
      <c r="O72" s="37"/>
      <c r="P72" s="95"/>
      <c r="Q72" s="38">
        <f>SUM(Q73)</f>
        <v>0</v>
      </c>
      <c r="R72" s="165"/>
      <c r="S72" s="177">
        <f>SUM(S73)</f>
        <v>0</v>
      </c>
      <c r="T72" s="95"/>
      <c r="U72" s="4"/>
    </row>
    <row r="73" spans="1:21" ht="12" customHeight="1">
      <c r="A73" s="473" t="s">
        <v>47</v>
      </c>
      <c r="B73" s="58" t="s">
        <v>14</v>
      </c>
      <c r="C73" s="21"/>
      <c r="D73" s="3"/>
      <c r="E73" s="481" t="s">
        <v>108</v>
      </c>
      <c r="F73" s="480"/>
      <c r="G73" s="166">
        <f>SUM(H73,I73)</f>
        <v>96</v>
      </c>
      <c r="H73" s="94">
        <f>I73*0.5</f>
        <v>32</v>
      </c>
      <c r="I73" s="14">
        <f>SUM(O73:T73)</f>
        <v>64</v>
      </c>
      <c r="J73" s="3">
        <v>40</v>
      </c>
      <c r="K73" s="213"/>
      <c r="L73" s="18"/>
      <c r="M73" s="34"/>
      <c r="N73" s="34"/>
      <c r="O73" s="314">
        <v>64</v>
      </c>
      <c r="P73" s="95" t="s">
        <v>111</v>
      </c>
      <c r="Q73" s="95" t="s">
        <v>111</v>
      </c>
      <c r="R73" s="95" t="s">
        <v>111</v>
      </c>
      <c r="S73" s="451" t="s">
        <v>111</v>
      </c>
      <c r="T73" s="95" t="s">
        <v>111</v>
      </c>
      <c r="U73" s="4"/>
    </row>
    <row r="74" spans="1:21" ht="12" customHeight="1">
      <c r="A74" s="473" t="s">
        <v>48</v>
      </c>
      <c r="B74" s="185" t="s">
        <v>76</v>
      </c>
      <c r="C74" s="74"/>
      <c r="D74" s="5"/>
      <c r="E74" s="481" t="s">
        <v>108</v>
      </c>
      <c r="F74" s="480"/>
      <c r="G74" s="166">
        <f>SUM(H74,I74)</f>
        <v>120</v>
      </c>
      <c r="H74" s="94">
        <f>I74*0.5</f>
        <v>40</v>
      </c>
      <c r="I74" s="14">
        <f>SUM(O74:T74)</f>
        <v>80</v>
      </c>
      <c r="J74" s="3">
        <v>50</v>
      </c>
      <c r="K74" s="213"/>
      <c r="L74" s="18"/>
      <c r="M74" s="34"/>
      <c r="N74" s="34"/>
      <c r="O74" s="314">
        <v>80</v>
      </c>
      <c r="P74" s="95" t="s">
        <v>111</v>
      </c>
      <c r="Q74" s="95" t="s">
        <v>111</v>
      </c>
      <c r="R74" s="95" t="s">
        <v>111</v>
      </c>
      <c r="S74" s="451" t="s">
        <v>111</v>
      </c>
      <c r="T74" s="95" t="s">
        <v>111</v>
      </c>
      <c r="U74" s="4"/>
    </row>
    <row r="75" spans="1:21" ht="12" customHeight="1">
      <c r="A75" s="473" t="s">
        <v>49</v>
      </c>
      <c r="B75" s="124" t="s">
        <v>77</v>
      </c>
      <c r="C75" s="74"/>
      <c r="D75" s="5"/>
      <c r="E75" s="481" t="s">
        <v>106</v>
      </c>
      <c r="F75" s="480"/>
      <c r="G75" s="166">
        <f>SUM(H75,I75)</f>
        <v>48</v>
      </c>
      <c r="H75" s="94">
        <f>I75*0.5</f>
        <v>16</v>
      </c>
      <c r="I75" s="14">
        <f>SUM(O75:T75)</f>
        <v>32</v>
      </c>
      <c r="J75" s="3">
        <v>10</v>
      </c>
      <c r="K75" s="213"/>
      <c r="L75" s="18"/>
      <c r="M75" s="34"/>
      <c r="N75" s="34"/>
      <c r="O75" s="95" t="s">
        <v>111</v>
      </c>
      <c r="P75" s="429" t="s">
        <v>111</v>
      </c>
      <c r="Q75" s="95" t="s">
        <v>111</v>
      </c>
      <c r="R75" s="95" t="s">
        <v>111</v>
      </c>
      <c r="S75" s="452">
        <v>32</v>
      </c>
      <c r="T75" s="95" t="s">
        <v>111</v>
      </c>
      <c r="U75" s="4"/>
    </row>
    <row r="76" spans="1:21" s="1" customFormat="1" ht="12" customHeight="1">
      <c r="A76" s="474"/>
      <c r="B76" s="285" t="s">
        <v>78</v>
      </c>
      <c r="C76" s="103"/>
      <c r="D76" s="104"/>
      <c r="E76" s="581"/>
      <c r="F76" s="582"/>
      <c r="G76" s="104"/>
      <c r="H76" s="105"/>
      <c r="I76" s="104"/>
      <c r="J76" s="82"/>
      <c r="K76" s="215"/>
      <c r="L76" s="211"/>
      <c r="M76" s="82"/>
      <c r="N76" s="133"/>
      <c r="O76" s="103"/>
      <c r="P76" s="106"/>
      <c r="Q76" s="107"/>
      <c r="R76" s="108"/>
      <c r="S76" s="198"/>
      <c r="T76" s="95"/>
      <c r="U76" s="156"/>
    </row>
    <row r="77" spans="1:21" s="1" customFormat="1" ht="12" customHeight="1">
      <c r="A77" s="250"/>
      <c r="B77" s="251"/>
      <c r="C77" s="100"/>
      <c r="D77" s="109"/>
      <c r="E77" s="547">
        <f>SUM(F78:F80)</f>
        <v>0</v>
      </c>
      <c r="F77" s="548"/>
      <c r="G77" s="96"/>
      <c r="H77" s="96"/>
      <c r="I77" s="81"/>
      <c r="J77" s="72"/>
      <c r="K77" s="212"/>
      <c r="L77" s="115"/>
      <c r="M77" s="99">
        <f>SUM(M78:M79)</f>
        <v>0</v>
      </c>
      <c r="N77" s="110">
        <f>SUM(N78:N79)</f>
        <v>0</v>
      </c>
      <c r="O77" s="39"/>
      <c r="P77" s="111"/>
      <c r="Q77" s="39"/>
      <c r="R77" s="102"/>
      <c r="S77" s="39"/>
      <c r="T77" s="95"/>
      <c r="U77" s="7"/>
    </row>
    <row r="78" spans="1:21" s="1" customFormat="1" ht="12" customHeight="1">
      <c r="A78" s="287" t="s">
        <v>51</v>
      </c>
      <c r="B78" s="286" t="s">
        <v>50</v>
      </c>
      <c r="C78" s="88">
        <v>3.4</v>
      </c>
      <c r="D78" s="14"/>
      <c r="E78" s="549" t="s">
        <v>176</v>
      </c>
      <c r="F78" s="550"/>
      <c r="G78" s="298">
        <f>SUM(G80,G99)</f>
        <v>4206</v>
      </c>
      <c r="H78" s="96">
        <f>SUM(H80,H99)</f>
        <v>1126</v>
      </c>
      <c r="I78" s="96">
        <f>SUM(I80,I99)</f>
        <v>3080</v>
      </c>
      <c r="J78" s="72">
        <f>SUM(J80,J99)</f>
        <v>942</v>
      </c>
      <c r="K78" s="407">
        <f>SUM(K81:K98,K99)</f>
        <v>70</v>
      </c>
      <c r="L78" s="18"/>
      <c r="M78" s="8"/>
      <c r="N78" s="35"/>
      <c r="O78" s="72"/>
      <c r="P78" s="72"/>
      <c r="Q78" s="72"/>
      <c r="R78" s="72"/>
      <c r="S78" s="72"/>
      <c r="T78" s="372"/>
      <c r="U78" s="7"/>
    </row>
    <row r="79" spans="1:21" s="1" customFormat="1" ht="12" customHeight="1">
      <c r="A79" s="199"/>
      <c r="B79" s="121"/>
      <c r="C79" s="122"/>
      <c r="D79" s="80"/>
      <c r="E79" s="551"/>
      <c r="F79" s="551"/>
      <c r="G79" s="76"/>
      <c r="H79" s="76"/>
      <c r="I79" s="76"/>
      <c r="J79" s="3">
        <v>0</v>
      </c>
      <c r="K79" s="216"/>
      <c r="L79" s="85"/>
      <c r="M79" s="2"/>
      <c r="N79" s="130"/>
      <c r="O79" s="402"/>
      <c r="P79" s="76"/>
      <c r="Q79" s="76"/>
      <c r="R79" s="76"/>
      <c r="S79" s="402"/>
      <c r="T79" s="95"/>
      <c r="U79" s="7"/>
    </row>
    <row r="80" spans="1:21" ht="12" customHeight="1">
      <c r="A80" s="288" t="s">
        <v>52</v>
      </c>
      <c r="B80" s="289" t="s">
        <v>16</v>
      </c>
      <c r="C80" s="118"/>
      <c r="D80" s="6"/>
      <c r="E80" s="552" t="s">
        <v>174</v>
      </c>
      <c r="F80" s="553"/>
      <c r="G80" s="96">
        <f>SUM(G81:G98)</f>
        <v>1995</v>
      </c>
      <c r="H80" s="96">
        <f>SUM(H81:H98)</f>
        <v>665</v>
      </c>
      <c r="I80" s="81">
        <f>SUM(I81:I98)</f>
        <v>1330</v>
      </c>
      <c r="J80" s="81">
        <f>SUM(J81:J98)</f>
        <v>522</v>
      </c>
      <c r="K80" s="81">
        <f>SUM(K81:K98)</f>
        <v>20</v>
      </c>
      <c r="L80" s="18"/>
      <c r="M80" s="382" t="s">
        <v>111</v>
      </c>
      <c r="N80" s="382" t="s">
        <v>111</v>
      </c>
      <c r="O80" s="229">
        <f>SUM(O81:O98)</f>
        <v>320</v>
      </c>
      <c r="P80" s="313">
        <f>SUM(P81:P98)</f>
        <v>704</v>
      </c>
      <c r="Q80" s="313">
        <f>SUM(Q81:Q98)</f>
        <v>136</v>
      </c>
      <c r="R80" s="313">
        <f>SUM(R81:R98)</f>
        <v>14</v>
      </c>
      <c r="S80" s="229">
        <f>SUM(S81:S98)</f>
        <v>156</v>
      </c>
      <c r="T80" s="372" t="s">
        <v>111</v>
      </c>
      <c r="U80" s="4"/>
    </row>
    <row r="81" spans="1:21" ht="12.75" customHeight="1">
      <c r="A81" s="196" t="s">
        <v>149</v>
      </c>
      <c r="B81" s="58" t="s">
        <v>79</v>
      </c>
      <c r="C81" s="112"/>
      <c r="D81" s="113"/>
      <c r="E81" s="554" t="s">
        <v>114</v>
      </c>
      <c r="F81" s="555"/>
      <c r="G81" s="89">
        <f aca="true" t="shared" si="9" ref="G81:G105">H81+I81</f>
        <v>168</v>
      </c>
      <c r="H81" s="119">
        <f>I81*0.5</f>
        <v>56</v>
      </c>
      <c r="I81" s="14">
        <f aca="true" t="shared" si="10" ref="I81:I121">SUM(O81:T81)</f>
        <v>112</v>
      </c>
      <c r="J81" s="317">
        <v>108</v>
      </c>
      <c r="K81" s="343" t="s">
        <v>111</v>
      </c>
      <c r="L81" s="115"/>
      <c r="M81" s="408" t="s">
        <v>111</v>
      </c>
      <c r="N81" s="408" t="s">
        <v>111</v>
      </c>
      <c r="O81" s="307">
        <v>64</v>
      </c>
      <c r="P81" s="277">
        <v>48</v>
      </c>
      <c r="Q81" s="401" t="s">
        <v>111</v>
      </c>
      <c r="R81" s="401" t="s">
        <v>111</v>
      </c>
      <c r="S81" s="401" t="s">
        <v>111</v>
      </c>
      <c r="T81" s="95" t="s">
        <v>111</v>
      </c>
      <c r="U81" s="156"/>
    </row>
    <row r="82" spans="1:21" ht="12" customHeight="1">
      <c r="A82" s="196" t="s">
        <v>150</v>
      </c>
      <c r="B82" s="59" t="s">
        <v>80</v>
      </c>
      <c r="C82" s="21"/>
      <c r="D82" s="3"/>
      <c r="E82" s="481" t="s">
        <v>108</v>
      </c>
      <c r="F82" s="480"/>
      <c r="G82" s="89">
        <f t="shared" si="9"/>
        <v>192</v>
      </c>
      <c r="H82" s="119">
        <f aca="true" t="shared" si="11" ref="H82:H98">I82*0.5</f>
        <v>64</v>
      </c>
      <c r="I82" s="14">
        <f t="shared" si="10"/>
        <v>128</v>
      </c>
      <c r="J82" s="3">
        <v>40</v>
      </c>
      <c r="K82" s="343" t="s">
        <v>111</v>
      </c>
      <c r="L82" s="18"/>
      <c r="M82" s="408" t="s">
        <v>111</v>
      </c>
      <c r="N82" s="408" t="s">
        <v>111</v>
      </c>
      <c r="O82" s="438">
        <v>128</v>
      </c>
      <c r="P82" s="401" t="s">
        <v>111</v>
      </c>
      <c r="Q82" s="401" t="s">
        <v>111</v>
      </c>
      <c r="R82" s="401" t="s">
        <v>111</v>
      </c>
      <c r="S82" s="401" t="s">
        <v>111</v>
      </c>
      <c r="T82" s="95" t="s">
        <v>111</v>
      </c>
      <c r="U82" s="4"/>
    </row>
    <row r="83" spans="1:21" ht="12" customHeight="1">
      <c r="A83" s="201" t="s">
        <v>151</v>
      </c>
      <c r="B83" s="58" t="s">
        <v>82</v>
      </c>
      <c r="C83" s="93"/>
      <c r="D83" s="75"/>
      <c r="E83" s="545" t="s">
        <v>106</v>
      </c>
      <c r="F83" s="546"/>
      <c r="G83" s="89">
        <f t="shared" si="9"/>
        <v>72</v>
      </c>
      <c r="H83" s="119">
        <f t="shared" si="11"/>
        <v>24</v>
      </c>
      <c r="I83" s="14">
        <f t="shared" si="10"/>
        <v>48</v>
      </c>
      <c r="J83" s="3">
        <v>10</v>
      </c>
      <c r="K83" s="343" t="s">
        <v>111</v>
      </c>
      <c r="L83" s="18"/>
      <c r="M83" s="408" t="s">
        <v>111</v>
      </c>
      <c r="N83" s="408" t="s">
        <v>111</v>
      </c>
      <c r="O83" s="401" t="s">
        <v>111</v>
      </c>
      <c r="P83" s="439">
        <v>48</v>
      </c>
      <c r="Q83" s="401" t="s">
        <v>111</v>
      </c>
      <c r="R83" s="401" t="s">
        <v>111</v>
      </c>
      <c r="S83" s="401" t="s">
        <v>111</v>
      </c>
      <c r="T83" s="95" t="s">
        <v>111</v>
      </c>
      <c r="U83" s="4"/>
    </row>
    <row r="84" spans="1:21" ht="12.75" customHeight="1">
      <c r="A84" s="232" t="s">
        <v>152</v>
      </c>
      <c r="B84" s="163" t="s">
        <v>85</v>
      </c>
      <c r="C84" s="21"/>
      <c r="D84" s="3"/>
      <c r="E84" s="481" t="s">
        <v>106</v>
      </c>
      <c r="F84" s="480"/>
      <c r="G84" s="89">
        <f t="shared" si="9"/>
        <v>0</v>
      </c>
      <c r="H84" s="119">
        <f t="shared" si="11"/>
        <v>0</v>
      </c>
      <c r="I84" s="14">
        <f t="shared" si="10"/>
        <v>0</v>
      </c>
      <c r="J84" s="3">
        <v>8</v>
      </c>
      <c r="K84" s="343" t="s">
        <v>111</v>
      </c>
      <c r="L84" s="18"/>
      <c r="M84" s="408" t="s">
        <v>111</v>
      </c>
      <c r="N84" s="408" t="s">
        <v>111</v>
      </c>
      <c r="O84" s="401" t="s">
        <v>111</v>
      </c>
      <c r="P84" s="401" t="s">
        <v>111</v>
      </c>
      <c r="Q84" s="440">
        <v>0</v>
      </c>
      <c r="R84" s="401" t="s">
        <v>111</v>
      </c>
      <c r="S84" s="401" t="s">
        <v>212</v>
      </c>
      <c r="T84" s="95" t="s">
        <v>111</v>
      </c>
      <c r="U84" s="4"/>
    </row>
    <row r="85" spans="1:21" ht="14.25" customHeight="1">
      <c r="A85" s="196" t="s">
        <v>153</v>
      </c>
      <c r="B85" s="174" t="s">
        <v>86</v>
      </c>
      <c r="C85" s="21">
        <v>4</v>
      </c>
      <c r="D85" s="3"/>
      <c r="E85" s="481" t="s">
        <v>106</v>
      </c>
      <c r="F85" s="480"/>
      <c r="G85" s="89">
        <f t="shared" si="9"/>
        <v>126</v>
      </c>
      <c r="H85" s="119">
        <f t="shared" si="11"/>
        <v>42</v>
      </c>
      <c r="I85" s="14">
        <f t="shared" si="10"/>
        <v>84</v>
      </c>
      <c r="J85" s="3">
        <v>16</v>
      </c>
      <c r="K85" s="213">
        <v>20</v>
      </c>
      <c r="L85" s="79"/>
      <c r="M85" s="408" t="s">
        <v>111</v>
      </c>
      <c r="N85" s="408" t="s">
        <v>111</v>
      </c>
      <c r="O85" s="401" t="s">
        <v>111</v>
      </c>
      <c r="P85" s="401" t="s">
        <v>111</v>
      </c>
      <c r="Q85" s="401" t="s">
        <v>111</v>
      </c>
      <c r="R85" s="401" t="s">
        <v>111</v>
      </c>
      <c r="S85" s="441">
        <v>84</v>
      </c>
      <c r="T85" s="95" t="s">
        <v>111</v>
      </c>
      <c r="U85" s="4"/>
    </row>
    <row r="86" spans="1:21" s="1" customFormat="1" ht="12" customHeight="1">
      <c r="A86" s="280" t="s">
        <v>154</v>
      </c>
      <c r="B86" s="169" t="s">
        <v>81</v>
      </c>
      <c r="C86" s="74"/>
      <c r="D86" s="5"/>
      <c r="E86" s="481" t="s">
        <v>115</v>
      </c>
      <c r="F86" s="480"/>
      <c r="G86" s="89">
        <f t="shared" si="9"/>
        <v>201</v>
      </c>
      <c r="H86" s="119">
        <f t="shared" si="11"/>
        <v>67</v>
      </c>
      <c r="I86" s="14">
        <f t="shared" si="10"/>
        <v>134</v>
      </c>
      <c r="J86" s="5">
        <v>40</v>
      </c>
      <c r="K86" s="343" t="s">
        <v>111</v>
      </c>
      <c r="L86" s="85"/>
      <c r="M86" s="408" t="s">
        <v>111</v>
      </c>
      <c r="N86" s="408" t="s">
        <v>111</v>
      </c>
      <c r="O86" s="442">
        <v>64</v>
      </c>
      <c r="P86" s="443">
        <v>70</v>
      </c>
      <c r="Q86" s="401" t="s">
        <v>111</v>
      </c>
      <c r="R86" s="401" t="s">
        <v>111</v>
      </c>
      <c r="S86" s="401" t="s">
        <v>111</v>
      </c>
      <c r="T86" s="95" t="s">
        <v>111</v>
      </c>
      <c r="U86" s="7"/>
    </row>
    <row r="87" spans="1:21" s="13" customFormat="1" ht="39" customHeight="1">
      <c r="A87" s="232" t="s">
        <v>155</v>
      </c>
      <c r="B87" s="59" t="s">
        <v>96</v>
      </c>
      <c r="C87" s="21">
        <v>6</v>
      </c>
      <c r="D87" s="3"/>
      <c r="E87" s="482" t="s">
        <v>106</v>
      </c>
      <c r="F87" s="483"/>
      <c r="G87" s="353">
        <f t="shared" si="9"/>
        <v>96</v>
      </c>
      <c r="H87" s="374">
        <f t="shared" si="11"/>
        <v>32</v>
      </c>
      <c r="I87" s="355">
        <f t="shared" si="10"/>
        <v>64</v>
      </c>
      <c r="J87" s="356">
        <v>20</v>
      </c>
      <c r="K87" s="375" t="s">
        <v>111</v>
      </c>
      <c r="L87" s="357"/>
      <c r="M87" s="408" t="s">
        <v>111</v>
      </c>
      <c r="N87" s="408" t="s">
        <v>111</v>
      </c>
      <c r="O87" s="376">
        <v>64</v>
      </c>
      <c r="P87" s="375" t="s">
        <v>111</v>
      </c>
      <c r="Q87" s="412" t="s">
        <v>111</v>
      </c>
      <c r="R87" s="412" t="s">
        <v>111</v>
      </c>
      <c r="S87" s="412" t="s">
        <v>111</v>
      </c>
      <c r="T87" s="377" t="s">
        <v>111</v>
      </c>
      <c r="U87" s="191"/>
    </row>
    <row r="88" spans="1:21" s="13" customFormat="1" ht="15.75" customHeight="1">
      <c r="A88" s="232" t="s">
        <v>156</v>
      </c>
      <c r="B88" s="59" t="s">
        <v>83</v>
      </c>
      <c r="C88" s="21">
        <v>3</v>
      </c>
      <c r="D88" s="3"/>
      <c r="E88" s="475" t="s">
        <v>108</v>
      </c>
      <c r="F88" s="480"/>
      <c r="G88" s="89">
        <f t="shared" si="9"/>
        <v>225</v>
      </c>
      <c r="H88" s="119">
        <f t="shared" si="11"/>
        <v>75</v>
      </c>
      <c r="I88" s="14">
        <f t="shared" si="10"/>
        <v>150</v>
      </c>
      <c r="J88" s="3">
        <v>44</v>
      </c>
      <c r="K88" s="343" t="s">
        <v>111</v>
      </c>
      <c r="L88" s="343" t="s">
        <v>128</v>
      </c>
      <c r="M88" s="408" t="s">
        <v>111</v>
      </c>
      <c r="N88" s="408" t="s">
        <v>111</v>
      </c>
      <c r="O88" s="343" t="s">
        <v>111</v>
      </c>
      <c r="P88" s="343" t="s">
        <v>111</v>
      </c>
      <c r="Q88" s="440">
        <v>136</v>
      </c>
      <c r="R88" s="622">
        <v>14</v>
      </c>
      <c r="S88" s="444">
        <v>0</v>
      </c>
      <c r="T88" s="377" t="s">
        <v>111</v>
      </c>
      <c r="U88" s="191"/>
    </row>
    <row r="89" spans="1:21" s="13" customFormat="1" ht="15" customHeight="1">
      <c r="A89" s="232" t="s">
        <v>157</v>
      </c>
      <c r="B89" s="59" t="s">
        <v>84</v>
      </c>
      <c r="C89" s="86">
        <v>5</v>
      </c>
      <c r="D89" s="3"/>
      <c r="E89" s="475" t="s">
        <v>106</v>
      </c>
      <c r="F89" s="480"/>
      <c r="G89" s="89">
        <f t="shared" si="9"/>
        <v>96</v>
      </c>
      <c r="H89" s="119">
        <f t="shared" si="11"/>
        <v>32</v>
      </c>
      <c r="I89" s="14">
        <f t="shared" si="10"/>
        <v>64</v>
      </c>
      <c r="J89" s="3">
        <v>24</v>
      </c>
      <c r="K89" s="343" t="s">
        <v>111</v>
      </c>
      <c r="L89" s="137"/>
      <c r="M89" s="408" t="s">
        <v>111</v>
      </c>
      <c r="N89" s="408" t="s">
        <v>111</v>
      </c>
      <c r="O89" s="343" t="s">
        <v>111</v>
      </c>
      <c r="P89" s="453">
        <v>64</v>
      </c>
      <c r="Q89" s="401" t="s">
        <v>111</v>
      </c>
      <c r="R89" s="401" t="s">
        <v>111</v>
      </c>
      <c r="S89" s="401" t="s">
        <v>111</v>
      </c>
      <c r="T89" s="377" t="s">
        <v>111</v>
      </c>
      <c r="U89" s="191"/>
    </row>
    <row r="90" spans="1:21" s="13" customFormat="1" ht="24.75" customHeight="1">
      <c r="A90" s="232" t="s">
        <v>158</v>
      </c>
      <c r="B90" s="59" t="s">
        <v>97</v>
      </c>
      <c r="C90" s="21"/>
      <c r="D90" s="3"/>
      <c r="E90" s="482" t="s">
        <v>106</v>
      </c>
      <c r="F90" s="483"/>
      <c r="G90" s="353">
        <f t="shared" si="9"/>
        <v>105</v>
      </c>
      <c r="H90" s="374">
        <f t="shared" si="11"/>
        <v>35</v>
      </c>
      <c r="I90" s="355">
        <f t="shared" si="10"/>
        <v>70</v>
      </c>
      <c r="J90" s="356">
        <v>32</v>
      </c>
      <c r="K90" s="375" t="s">
        <v>111</v>
      </c>
      <c r="L90" s="395"/>
      <c r="M90" s="408" t="s">
        <v>111</v>
      </c>
      <c r="N90" s="408" t="s">
        <v>111</v>
      </c>
      <c r="O90" s="375" t="s">
        <v>111</v>
      </c>
      <c r="P90" s="623">
        <v>70</v>
      </c>
      <c r="Q90" s="412" t="s">
        <v>111</v>
      </c>
      <c r="R90" s="412" t="s">
        <v>111</v>
      </c>
      <c r="S90" s="412" t="s">
        <v>111</v>
      </c>
      <c r="T90" s="377" t="s">
        <v>111</v>
      </c>
      <c r="U90" s="191"/>
    </row>
    <row r="91" spans="1:21" s="13" customFormat="1" ht="25.5" customHeight="1">
      <c r="A91" s="232" t="s">
        <v>159</v>
      </c>
      <c r="B91" s="163" t="s">
        <v>53</v>
      </c>
      <c r="C91" s="86"/>
      <c r="D91" s="3"/>
      <c r="E91" s="482" t="s">
        <v>106</v>
      </c>
      <c r="F91" s="483"/>
      <c r="G91" s="378">
        <f t="shared" si="9"/>
        <v>72</v>
      </c>
      <c r="H91" s="379">
        <f t="shared" si="11"/>
        <v>24</v>
      </c>
      <c r="I91" s="378">
        <f t="shared" si="10"/>
        <v>48</v>
      </c>
      <c r="J91" s="377">
        <v>8</v>
      </c>
      <c r="K91" s="375" t="s">
        <v>111</v>
      </c>
      <c r="L91" s="380"/>
      <c r="M91" s="408" t="s">
        <v>111</v>
      </c>
      <c r="N91" s="408" t="s">
        <v>111</v>
      </c>
      <c r="O91" s="375" t="s">
        <v>111</v>
      </c>
      <c r="P91" s="427">
        <v>48</v>
      </c>
      <c r="Q91" s="412" t="s">
        <v>111</v>
      </c>
      <c r="R91" s="412" t="s">
        <v>111</v>
      </c>
      <c r="S91" s="624" t="s">
        <v>111</v>
      </c>
      <c r="T91" s="377" t="s">
        <v>111</v>
      </c>
      <c r="U91" s="191"/>
    </row>
    <row r="92" spans="1:21" s="13" customFormat="1" ht="12.75" customHeight="1">
      <c r="A92" s="201" t="s">
        <v>160</v>
      </c>
      <c r="B92" s="174" t="s">
        <v>87</v>
      </c>
      <c r="C92" s="86"/>
      <c r="D92" s="3"/>
      <c r="E92" s="475" t="s">
        <v>106</v>
      </c>
      <c r="F92" s="480"/>
      <c r="G92" s="89">
        <f t="shared" si="9"/>
        <v>0</v>
      </c>
      <c r="H92" s="374">
        <f t="shared" si="11"/>
        <v>0</v>
      </c>
      <c r="I92" s="378">
        <f t="shared" si="10"/>
        <v>0</v>
      </c>
      <c r="J92" s="3">
        <v>8</v>
      </c>
      <c r="K92" s="343" t="s">
        <v>111</v>
      </c>
      <c r="L92" s="137"/>
      <c r="M92" s="408" t="s">
        <v>111</v>
      </c>
      <c r="N92" s="408" t="s">
        <v>111</v>
      </c>
      <c r="O92" s="375" t="s">
        <v>111</v>
      </c>
      <c r="P92" s="375" t="s">
        <v>111</v>
      </c>
      <c r="Q92" s="625">
        <v>0</v>
      </c>
      <c r="R92" s="440">
        <v>0</v>
      </c>
      <c r="S92" s="401" t="s">
        <v>213</v>
      </c>
      <c r="T92" s="377" t="s">
        <v>111</v>
      </c>
      <c r="U92" s="191"/>
    </row>
    <row r="93" spans="1:21" s="13" customFormat="1" ht="12.75" customHeight="1">
      <c r="A93" s="202" t="s">
        <v>161</v>
      </c>
      <c r="B93" s="174" t="s">
        <v>170</v>
      </c>
      <c r="C93" s="86"/>
      <c r="D93" s="15"/>
      <c r="E93" s="475" t="s">
        <v>106</v>
      </c>
      <c r="F93" s="476"/>
      <c r="G93" s="89">
        <f t="shared" si="9"/>
        <v>102</v>
      </c>
      <c r="H93" s="119">
        <f t="shared" si="11"/>
        <v>34</v>
      </c>
      <c r="I93" s="378">
        <f t="shared" si="10"/>
        <v>68</v>
      </c>
      <c r="J93" s="3">
        <v>48</v>
      </c>
      <c r="K93" s="343" t="s">
        <v>111</v>
      </c>
      <c r="L93" s="18"/>
      <c r="M93" s="408" t="s">
        <v>111</v>
      </c>
      <c r="N93" s="408" t="s">
        <v>111</v>
      </c>
      <c r="O93" s="343" t="s">
        <v>111</v>
      </c>
      <c r="P93" s="453">
        <v>68</v>
      </c>
      <c r="Q93" s="401" t="s">
        <v>111</v>
      </c>
      <c r="R93" s="401" t="s">
        <v>111</v>
      </c>
      <c r="S93" s="401" t="s">
        <v>111</v>
      </c>
      <c r="T93" s="377" t="s">
        <v>111</v>
      </c>
      <c r="U93" s="191"/>
    </row>
    <row r="94" spans="1:21" s="13" customFormat="1" ht="12.75" customHeight="1">
      <c r="A94" s="310" t="s">
        <v>162</v>
      </c>
      <c r="B94" s="321" t="s">
        <v>101</v>
      </c>
      <c r="C94" s="311"/>
      <c r="D94" s="312"/>
      <c r="E94" s="475" t="s">
        <v>108</v>
      </c>
      <c r="F94" s="476"/>
      <c r="G94" s="89">
        <f t="shared" si="9"/>
        <v>141</v>
      </c>
      <c r="H94" s="119">
        <f t="shared" si="11"/>
        <v>47</v>
      </c>
      <c r="I94" s="378">
        <f t="shared" si="10"/>
        <v>94</v>
      </c>
      <c r="J94" s="5">
        <v>24</v>
      </c>
      <c r="K94" s="343" t="s">
        <v>111</v>
      </c>
      <c r="L94" s="4"/>
      <c r="M94" s="408" t="s">
        <v>111</v>
      </c>
      <c r="N94" s="408" t="s">
        <v>111</v>
      </c>
      <c r="O94" s="343" t="s">
        <v>111</v>
      </c>
      <c r="P94" s="454">
        <v>94</v>
      </c>
      <c r="Q94" s="401" t="s">
        <v>111</v>
      </c>
      <c r="R94" s="401" t="s">
        <v>111</v>
      </c>
      <c r="S94" s="401" t="s">
        <v>111</v>
      </c>
      <c r="T94" s="377" t="s">
        <v>111</v>
      </c>
      <c r="U94" s="191"/>
    </row>
    <row r="95" spans="1:21" s="13" customFormat="1" ht="12.75" customHeight="1">
      <c r="A95" s="310" t="s">
        <v>163</v>
      </c>
      <c r="B95" s="321" t="s">
        <v>102</v>
      </c>
      <c r="C95" s="311"/>
      <c r="D95" s="312"/>
      <c r="E95" s="482" t="s">
        <v>108</v>
      </c>
      <c r="F95" s="535"/>
      <c r="G95" s="89">
        <f t="shared" si="9"/>
        <v>117</v>
      </c>
      <c r="H95" s="119">
        <f t="shared" si="11"/>
        <v>39</v>
      </c>
      <c r="I95" s="378">
        <f t="shared" si="10"/>
        <v>78</v>
      </c>
      <c r="J95" s="5">
        <v>16</v>
      </c>
      <c r="K95" s="343" t="s">
        <v>111</v>
      </c>
      <c r="L95" s="4"/>
      <c r="M95" s="408" t="s">
        <v>111</v>
      </c>
      <c r="N95" s="408" t="s">
        <v>111</v>
      </c>
      <c r="O95" s="423" t="s">
        <v>111</v>
      </c>
      <c r="P95" s="317">
        <v>78</v>
      </c>
      <c r="Q95" s="401" t="s">
        <v>111</v>
      </c>
      <c r="R95" s="401" t="s">
        <v>111</v>
      </c>
      <c r="S95" s="401" t="s">
        <v>111</v>
      </c>
      <c r="T95" s="377" t="s">
        <v>111</v>
      </c>
      <c r="U95" s="191"/>
    </row>
    <row r="96" spans="1:21" s="13" customFormat="1" ht="12.75" customHeight="1">
      <c r="A96" s="310" t="s">
        <v>164</v>
      </c>
      <c r="B96" s="321" t="s">
        <v>167</v>
      </c>
      <c r="C96" s="311"/>
      <c r="D96" s="312"/>
      <c r="E96" s="482" t="s">
        <v>108</v>
      </c>
      <c r="F96" s="535"/>
      <c r="G96" s="89">
        <f t="shared" si="9"/>
        <v>174</v>
      </c>
      <c r="H96" s="119">
        <f t="shared" si="11"/>
        <v>58</v>
      </c>
      <c r="I96" s="378">
        <f t="shared" si="10"/>
        <v>116</v>
      </c>
      <c r="J96" s="5">
        <v>40</v>
      </c>
      <c r="K96" s="343" t="s">
        <v>111</v>
      </c>
      <c r="L96" s="4"/>
      <c r="M96" s="408" t="s">
        <v>111</v>
      </c>
      <c r="N96" s="408" t="s">
        <v>111</v>
      </c>
      <c r="O96" s="426" t="s">
        <v>111</v>
      </c>
      <c r="P96" s="428">
        <v>116</v>
      </c>
      <c r="Q96" s="401" t="s">
        <v>111</v>
      </c>
      <c r="R96" s="401" t="s">
        <v>111</v>
      </c>
      <c r="S96" s="626" t="s">
        <v>111</v>
      </c>
      <c r="T96" s="377" t="s">
        <v>111</v>
      </c>
      <c r="U96" s="191"/>
    </row>
    <row r="97" spans="1:21" s="13" customFormat="1" ht="26.25" customHeight="1">
      <c r="A97" s="414" t="s">
        <v>166</v>
      </c>
      <c r="B97" s="413" t="s">
        <v>168</v>
      </c>
      <c r="C97" s="311"/>
      <c r="D97" s="312"/>
      <c r="E97" s="482" t="s">
        <v>106</v>
      </c>
      <c r="F97" s="535"/>
      <c r="G97" s="353">
        <f t="shared" si="9"/>
        <v>0</v>
      </c>
      <c r="H97" s="374">
        <f t="shared" si="11"/>
        <v>0</v>
      </c>
      <c r="I97" s="378">
        <f t="shared" si="10"/>
        <v>0</v>
      </c>
      <c r="J97" s="415">
        <v>16</v>
      </c>
      <c r="K97" s="375" t="s">
        <v>111</v>
      </c>
      <c r="L97" s="4"/>
      <c r="M97" s="408" t="s">
        <v>111</v>
      </c>
      <c r="N97" s="408" t="s">
        <v>111</v>
      </c>
      <c r="O97" s="408" t="s">
        <v>111</v>
      </c>
      <c r="P97" s="408" t="s">
        <v>111</v>
      </c>
      <c r="Q97" s="437">
        <v>0</v>
      </c>
      <c r="R97" s="428">
        <v>0</v>
      </c>
      <c r="S97" s="627" t="s">
        <v>214</v>
      </c>
      <c r="T97" s="377" t="s">
        <v>111</v>
      </c>
      <c r="U97" s="191"/>
    </row>
    <row r="98" spans="1:21" s="13" customFormat="1" ht="12.75" customHeight="1">
      <c r="A98" s="310" t="s">
        <v>169</v>
      </c>
      <c r="B98" s="321" t="s">
        <v>103</v>
      </c>
      <c r="C98" s="311"/>
      <c r="D98" s="312"/>
      <c r="E98" s="475" t="s">
        <v>108</v>
      </c>
      <c r="F98" s="476"/>
      <c r="G98" s="89">
        <f t="shared" si="9"/>
        <v>108</v>
      </c>
      <c r="H98" s="119">
        <f t="shared" si="11"/>
        <v>36</v>
      </c>
      <c r="I98" s="378">
        <f t="shared" si="10"/>
        <v>72</v>
      </c>
      <c r="J98" s="5">
        <v>20</v>
      </c>
      <c r="K98" s="343" t="s">
        <v>111</v>
      </c>
      <c r="L98" s="4"/>
      <c r="M98" s="408" t="s">
        <v>111</v>
      </c>
      <c r="N98" s="408" t="s">
        <v>111</v>
      </c>
      <c r="O98" s="343" t="s">
        <v>111</v>
      </c>
      <c r="P98" s="343" t="s">
        <v>111</v>
      </c>
      <c r="Q98" s="95" t="s">
        <v>111</v>
      </c>
      <c r="R98" s="95" t="s">
        <v>111</v>
      </c>
      <c r="S98" s="628">
        <v>72</v>
      </c>
      <c r="T98" s="377" t="s">
        <v>111</v>
      </c>
      <c r="U98" s="191"/>
    </row>
    <row r="99" spans="1:21" s="13" customFormat="1" ht="12.75" customHeight="1">
      <c r="A99" s="291" t="s">
        <v>55</v>
      </c>
      <c r="B99" s="290" t="s">
        <v>54</v>
      </c>
      <c r="C99" s="175"/>
      <c r="D99" s="176"/>
      <c r="E99" s="620" t="s">
        <v>175</v>
      </c>
      <c r="F99" s="621"/>
      <c r="G99" s="316">
        <f>SUM(G100,G106,G113,G120)</f>
        <v>2211</v>
      </c>
      <c r="H99" s="316">
        <f>SUM(H100,H106,H113,H120)</f>
        <v>461</v>
      </c>
      <c r="I99" s="382">
        <f t="shared" si="10"/>
        <v>1750</v>
      </c>
      <c r="J99" s="316">
        <f>SUM(J100,J106,J113,J120)</f>
        <v>420</v>
      </c>
      <c r="K99" s="316">
        <f>SUM(K100,K106,K113)</f>
        <v>50</v>
      </c>
      <c r="L99" s="85"/>
      <c r="M99" s="409" t="s">
        <v>111</v>
      </c>
      <c r="N99" s="409" t="s">
        <v>111</v>
      </c>
      <c r="O99" s="381" t="s">
        <v>111</v>
      </c>
      <c r="P99" s="381" t="s">
        <v>111</v>
      </c>
      <c r="Q99" s="316">
        <f>SUM(Q100,Q106,Q113,Q120)</f>
        <v>364</v>
      </c>
      <c r="R99" s="316">
        <f>SUM(R100,R106,R113,R120)</f>
        <v>758</v>
      </c>
      <c r="S99" s="316">
        <f>SUM(S100,S106,S113,S120)</f>
        <v>628</v>
      </c>
      <c r="T99" s="382" t="s">
        <v>111</v>
      </c>
      <c r="U99" s="191"/>
    </row>
    <row r="100" spans="1:21" ht="45.75" customHeight="1">
      <c r="A100" s="272" t="s">
        <v>56</v>
      </c>
      <c r="B100" s="344" t="s">
        <v>88</v>
      </c>
      <c r="C100" s="345">
        <v>7</v>
      </c>
      <c r="D100" s="346">
        <v>7</v>
      </c>
      <c r="E100" s="509" t="s">
        <v>110</v>
      </c>
      <c r="F100" s="510"/>
      <c r="G100" s="347">
        <f>SUM(G101,G103:G105)</f>
        <v>780</v>
      </c>
      <c r="H100" s="347">
        <f>SUM(H101,H103:H105)</f>
        <v>152</v>
      </c>
      <c r="I100" s="382">
        <f t="shared" si="10"/>
        <v>628</v>
      </c>
      <c r="J100" s="347">
        <f>SUM(J101,J103:J105)</f>
        <v>130</v>
      </c>
      <c r="K100" s="347">
        <f>SUM(K101,K103:K105)</f>
        <v>30</v>
      </c>
      <c r="L100" s="411">
        <f>SUM(L101:L104,L105)</f>
        <v>9</v>
      </c>
      <c r="M100" s="382" t="s">
        <v>111</v>
      </c>
      <c r="N100" s="382" t="s">
        <v>111</v>
      </c>
      <c r="O100" s="410" t="s">
        <v>111</v>
      </c>
      <c r="P100" s="410" t="s">
        <v>111</v>
      </c>
      <c r="Q100" s="347">
        <f>SUM(Q101,Q103:Q105)</f>
        <v>192</v>
      </c>
      <c r="R100" s="347">
        <f>SUM(R101,R103:R105)</f>
        <v>436</v>
      </c>
      <c r="S100" s="410" t="s">
        <v>111</v>
      </c>
      <c r="T100" s="382" t="s">
        <v>111</v>
      </c>
      <c r="U100" s="4"/>
    </row>
    <row r="101" spans="1:20" ht="38.25" customHeight="1">
      <c r="A101" s="232" t="s">
        <v>57</v>
      </c>
      <c r="B101" s="306" t="s">
        <v>89</v>
      </c>
      <c r="C101" s="21"/>
      <c r="D101" s="3"/>
      <c r="E101" s="482" t="s">
        <v>115</v>
      </c>
      <c r="F101" s="483"/>
      <c r="G101" s="353">
        <f t="shared" si="9"/>
        <v>342</v>
      </c>
      <c r="H101" s="354">
        <f>I101*0.5</f>
        <v>114</v>
      </c>
      <c r="I101" s="378">
        <f t="shared" si="10"/>
        <v>228</v>
      </c>
      <c r="J101" s="430">
        <v>94</v>
      </c>
      <c r="K101" s="339">
        <v>30</v>
      </c>
      <c r="L101" s="18"/>
      <c r="M101" s="412" t="s">
        <v>111</v>
      </c>
      <c r="N101" s="412" t="s">
        <v>111</v>
      </c>
      <c r="O101" s="375" t="s">
        <v>111</v>
      </c>
      <c r="P101" s="375" t="s">
        <v>111</v>
      </c>
      <c r="Q101" s="427">
        <v>192</v>
      </c>
      <c r="R101" s="436">
        <v>36</v>
      </c>
      <c r="S101" s="375" t="s">
        <v>111</v>
      </c>
      <c r="T101" s="377" t="s">
        <v>111</v>
      </c>
    </row>
    <row r="102" spans="1:20" ht="15.75" customHeight="1">
      <c r="A102" s="416">
        <v>1</v>
      </c>
      <c r="B102" s="417">
        <v>2</v>
      </c>
      <c r="C102" s="418">
        <v>3</v>
      </c>
      <c r="D102" s="355"/>
      <c r="E102" s="507">
        <v>3</v>
      </c>
      <c r="F102" s="535"/>
      <c r="G102" s="353">
        <v>4</v>
      </c>
      <c r="H102" s="354">
        <v>5</v>
      </c>
      <c r="I102" s="378">
        <f t="shared" si="10"/>
        <v>81</v>
      </c>
      <c r="J102" s="355">
        <v>7</v>
      </c>
      <c r="K102" s="419">
        <v>8</v>
      </c>
      <c r="L102" s="420">
        <v>9</v>
      </c>
      <c r="M102" s="421">
        <v>9</v>
      </c>
      <c r="N102" s="420">
        <v>10</v>
      </c>
      <c r="O102" s="418">
        <v>11</v>
      </c>
      <c r="P102" s="419">
        <v>12</v>
      </c>
      <c r="Q102" s="418">
        <v>13</v>
      </c>
      <c r="R102" s="422">
        <v>14</v>
      </c>
      <c r="S102" s="421">
        <v>15</v>
      </c>
      <c r="T102" s="422">
        <v>16</v>
      </c>
    </row>
    <row r="103" spans="1:21" ht="26.25" customHeight="1">
      <c r="A103" s="232" t="s">
        <v>58</v>
      </c>
      <c r="B103" s="61" t="s">
        <v>90</v>
      </c>
      <c r="C103" s="21"/>
      <c r="D103" s="3"/>
      <c r="E103" s="482" t="s">
        <v>115</v>
      </c>
      <c r="F103" s="483"/>
      <c r="G103" s="353">
        <f t="shared" si="9"/>
        <v>114</v>
      </c>
      <c r="H103" s="354">
        <f>I103*0.5</f>
        <v>38</v>
      </c>
      <c r="I103" s="378">
        <f t="shared" si="10"/>
        <v>76</v>
      </c>
      <c r="J103" s="356">
        <v>36</v>
      </c>
      <c r="K103" s="339"/>
      <c r="L103" s="18"/>
      <c r="M103" s="408" t="s">
        <v>111</v>
      </c>
      <c r="N103" s="408" t="s">
        <v>111</v>
      </c>
      <c r="O103" s="375" t="s">
        <v>111</v>
      </c>
      <c r="P103" s="375" t="s">
        <v>111</v>
      </c>
      <c r="Q103" s="375" t="s">
        <v>111</v>
      </c>
      <c r="R103" s="436">
        <v>76</v>
      </c>
      <c r="S103" s="375" t="s">
        <v>111</v>
      </c>
      <c r="T103" s="377" t="s">
        <v>111</v>
      </c>
      <c r="U103" s="4"/>
    </row>
    <row r="104" spans="1:21" ht="12.75" customHeight="1">
      <c r="A104" s="271" t="s">
        <v>60</v>
      </c>
      <c r="B104" s="271" t="s">
        <v>131</v>
      </c>
      <c r="C104" s="116"/>
      <c r="D104" s="117"/>
      <c r="E104" s="554" t="s">
        <v>114</v>
      </c>
      <c r="F104" s="555"/>
      <c r="G104" s="89">
        <f t="shared" si="9"/>
        <v>180</v>
      </c>
      <c r="H104" s="325"/>
      <c r="I104" s="378">
        <f t="shared" si="10"/>
        <v>180</v>
      </c>
      <c r="J104" s="276"/>
      <c r="K104" s="217"/>
      <c r="L104" s="115"/>
      <c r="M104" s="408" t="s">
        <v>111</v>
      </c>
      <c r="N104" s="408" t="s">
        <v>111</v>
      </c>
      <c r="O104" s="343" t="s">
        <v>111</v>
      </c>
      <c r="P104" s="375" t="s">
        <v>111</v>
      </c>
      <c r="Q104" s="375" t="s">
        <v>111</v>
      </c>
      <c r="R104" s="436">
        <v>180</v>
      </c>
      <c r="S104" s="375" t="s">
        <v>111</v>
      </c>
      <c r="T104" s="377" t="s">
        <v>111</v>
      </c>
      <c r="U104" s="4"/>
    </row>
    <row r="105" spans="1:21" ht="12.75" customHeight="1">
      <c r="A105" s="292" t="s">
        <v>22</v>
      </c>
      <c r="B105" s="58" t="s">
        <v>132</v>
      </c>
      <c r="C105" s="21"/>
      <c r="D105" s="3">
        <v>5</v>
      </c>
      <c r="E105" s="481" t="s">
        <v>114</v>
      </c>
      <c r="F105" s="480"/>
      <c r="G105" s="89">
        <f t="shared" si="9"/>
        <v>144</v>
      </c>
      <c r="H105" s="325"/>
      <c r="I105" s="378">
        <f t="shared" si="10"/>
        <v>144</v>
      </c>
      <c r="J105" s="3"/>
      <c r="K105" s="213"/>
      <c r="L105" s="18"/>
      <c r="M105" s="408" t="s">
        <v>111</v>
      </c>
      <c r="N105" s="408" t="s">
        <v>111</v>
      </c>
      <c r="O105" s="343" t="s">
        <v>111</v>
      </c>
      <c r="P105" s="375" t="s">
        <v>111</v>
      </c>
      <c r="Q105" s="21"/>
      <c r="R105" s="427">
        <v>144</v>
      </c>
      <c r="S105" s="375" t="s">
        <v>111</v>
      </c>
      <c r="T105" s="377" t="s">
        <v>111</v>
      </c>
      <c r="U105" s="156"/>
    </row>
    <row r="106" spans="1:21" ht="26.25" customHeight="1">
      <c r="A106" s="349" t="s">
        <v>59</v>
      </c>
      <c r="B106" s="350" t="s">
        <v>91</v>
      </c>
      <c r="C106" s="351">
        <v>6</v>
      </c>
      <c r="D106" s="348">
        <v>6</v>
      </c>
      <c r="E106" s="509" t="s">
        <v>110</v>
      </c>
      <c r="F106" s="510"/>
      <c r="G106" s="347">
        <f>SUM(G109,G110)</f>
        <v>651</v>
      </c>
      <c r="H106" s="347">
        <f>SUM(H109)</f>
        <v>157</v>
      </c>
      <c r="I106" s="382">
        <f t="shared" si="10"/>
        <v>494</v>
      </c>
      <c r="J106" s="348">
        <f>SUM(J107:J112)</f>
        <v>154</v>
      </c>
      <c r="K106" s="348">
        <f>SUM(K107:K112)</f>
        <v>20</v>
      </c>
      <c r="L106" s="352"/>
      <c r="M106" s="409" t="s">
        <v>111</v>
      </c>
      <c r="N106" s="409" t="s">
        <v>111</v>
      </c>
      <c r="O106" s="383" t="s">
        <v>111</v>
      </c>
      <c r="P106" s="383" t="s">
        <v>111</v>
      </c>
      <c r="Q106" s="348">
        <f>SUM(Q107:Q112)</f>
        <v>172</v>
      </c>
      <c r="R106" s="348">
        <f>SUM(R107:R112)</f>
        <v>322</v>
      </c>
      <c r="S106" s="384" t="s">
        <v>111</v>
      </c>
      <c r="T106" s="384" t="s">
        <v>111</v>
      </c>
      <c r="U106" s="4"/>
    </row>
    <row r="107" spans="1:21" ht="23.25" customHeight="1" hidden="1">
      <c r="A107" s="201"/>
      <c r="B107" s="61"/>
      <c r="C107" s="21"/>
      <c r="D107" s="3"/>
      <c r="E107" s="62"/>
      <c r="F107" s="3"/>
      <c r="G107" s="89"/>
      <c r="H107" s="94">
        <f aca="true" t="shared" si="12" ref="H107:H112">I107*0.5</f>
        <v>0</v>
      </c>
      <c r="I107" s="378">
        <f t="shared" si="10"/>
        <v>0</v>
      </c>
      <c r="J107" s="3"/>
      <c r="K107" s="213"/>
      <c r="L107" s="18"/>
      <c r="M107" s="408" t="s">
        <v>128</v>
      </c>
      <c r="N107" s="408" t="s">
        <v>128</v>
      </c>
      <c r="O107" s="343" t="s">
        <v>128</v>
      </c>
      <c r="P107" s="375" t="s">
        <v>128</v>
      </c>
      <c r="Q107" s="375" t="s">
        <v>128</v>
      </c>
      <c r="R107" s="219"/>
      <c r="S107" s="371" t="s">
        <v>128</v>
      </c>
      <c r="T107" s="371" t="s">
        <v>128</v>
      </c>
      <c r="U107" s="4"/>
    </row>
    <row r="108" spans="1:21" ht="12.75" customHeight="1" hidden="1">
      <c r="A108" s="201"/>
      <c r="B108" s="61"/>
      <c r="C108" s="21"/>
      <c r="D108" s="3"/>
      <c r="E108" s="62"/>
      <c r="F108" s="3"/>
      <c r="G108" s="89"/>
      <c r="H108" s="94">
        <f t="shared" si="12"/>
        <v>0</v>
      </c>
      <c r="I108" s="378">
        <f t="shared" si="10"/>
        <v>0</v>
      </c>
      <c r="J108" s="3"/>
      <c r="K108" s="213"/>
      <c r="L108" s="18"/>
      <c r="M108" s="408" t="s">
        <v>21</v>
      </c>
      <c r="N108" s="408" t="s">
        <v>21</v>
      </c>
      <c r="O108" s="343" t="s">
        <v>21</v>
      </c>
      <c r="P108" s="375" t="s">
        <v>21</v>
      </c>
      <c r="Q108" s="375" t="s">
        <v>21</v>
      </c>
      <c r="R108" s="219"/>
      <c r="S108" s="371" t="s">
        <v>21</v>
      </c>
      <c r="T108" s="371" t="s">
        <v>21</v>
      </c>
      <c r="U108" s="4"/>
    </row>
    <row r="109" spans="1:21" ht="40.5" customHeight="1">
      <c r="A109" s="232" t="s">
        <v>61</v>
      </c>
      <c r="B109" s="61" t="s">
        <v>92</v>
      </c>
      <c r="C109" s="21"/>
      <c r="D109" s="3"/>
      <c r="E109" s="482" t="s">
        <v>115</v>
      </c>
      <c r="F109" s="535"/>
      <c r="G109" s="353">
        <f>H109+I109</f>
        <v>471</v>
      </c>
      <c r="H109" s="354">
        <f t="shared" si="12"/>
        <v>157</v>
      </c>
      <c r="I109" s="378">
        <f t="shared" si="10"/>
        <v>314</v>
      </c>
      <c r="J109" s="356">
        <v>154</v>
      </c>
      <c r="K109" s="339">
        <v>20</v>
      </c>
      <c r="L109" s="357"/>
      <c r="M109" s="408" t="s">
        <v>111</v>
      </c>
      <c r="N109" s="408" t="s">
        <v>111</v>
      </c>
      <c r="O109" s="375" t="s">
        <v>111</v>
      </c>
      <c r="P109" s="375" t="s">
        <v>111</v>
      </c>
      <c r="Q109" s="436">
        <v>172</v>
      </c>
      <c r="R109" s="337">
        <v>142</v>
      </c>
      <c r="S109" s="371" t="s">
        <v>111</v>
      </c>
      <c r="T109" s="371" t="s">
        <v>111</v>
      </c>
      <c r="U109" s="4"/>
    </row>
    <row r="110" spans="1:21" ht="17.25" customHeight="1">
      <c r="A110" s="366" t="s">
        <v>171</v>
      </c>
      <c r="B110" s="306" t="s">
        <v>131</v>
      </c>
      <c r="C110" s="336">
        <v>7</v>
      </c>
      <c r="D110" s="356"/>
      <c r="E110" s="482" t="s">
        <v>114</v>
      </c>
      <c r="F110" s="483"/>
      <c r="G110" s="353">
        <f>H110+I110</f>
        <v>180</v>
      </c>
      <c r="H110" s="367"/>
      <c r="I110" s="378">
        <f t="shared" si="10"/>
        <v>180</v>
      </c>
      <c r="J110" s="356"/>
      <c r="K110" s="339"/>
      <c r="L110" s="357"/>
      <c r="M110" s="408" t="s">
        <v>111</v>
      </c>
      <c r="N110" s="408" t="s">
        <v>111</v>
      </c>
      <c r="O110" s="375" t="s">
        <v>111</v>
      </c>
      <c r="P110" s="375" t="s">
        <v>111</v>
      </c>
      <c r="Q110" s="375" t="s">
        <v>111</v>
      </c>
      <c r="R110" s="337">
        <v>180</v>
      </c>
      <c r="S110" s="371" t="s">
        <v>111</v>
      </c>
      <c r="T110" s="371" t="s">
        <v>111</v>
      </c>
      <c r="U110" s="4"/>
    </row>
    <row r="111" spans="1:21" ht="12.75" customHeight="1" hidden="1">
      <c r="A111" s="204"/>
      <c r="B111" s="187"/>
      <c r="C111" s="88"/>
      <c r="D111" s="14"/>
      <c r="E111" s="153"/>
      <c r="F111" s="14"/>
      <c r="G111" s="138"/>
      <c r="H111" s="94">
        <f t="shared" si="12"/>
        <v>0</v>
      </c>
      <c r="I111" s="378">
        <f t="shared" si="10"/>
        <v>0</v>
      </c>
      <c r="J111" s="135"/>
      <c r="K111" s="189"/>
      <c r="L111" s="188"/>
      <c r="M111" s="408" t="s">
        <v>129</v>
      </c>
      <c r="N111" s="408" t="s">
        <v>129</v>
      </c>
      <c r="O111" s="375" t="s">
        <v>129</v>
      </c>
      <c r="P111" s="375" t="s">
        <v>129</v>
      </c>
      <c r="Q111" s="375" t="s">
        <v>129</v>
      </c>
      <c r="R111" s="190"/>
      <c r="S111" s="136"/>
      <c r="T111" s="371" t="s">
        <v>129</v>
      </c>
      <c r="U111" s="4"/>
    </row>
    <row r="112" spans="1:82" ht="17.25" customHeight="1" hidden="1">
      <c r="A112" s="293" t="s">
        <v>23</v>
      </c>
      <c r="B112" s="294"/>
      <c r="C112" s="21"/>
      <c r="D112" s="3"/>
      <c r="E112" s="533"/>
      <c r="F112" s="534"/>
      <c r="G112" s="89">
        <f aca="true" t="shared" si="13" ref="G112:G123">H112+I112</f>
        <v>0</v>
      </c>
      <c r="H112" s="94">
        <f t="shared" si="12"/>
        <v>0</v>
      </c>
      <c r="I112" s="378">
        <f t="shared" si="10"/>
        <v>0</v>
      </c>
      <c r="J112" s="3"/>
      <c r="K112" s="219"/>
      <c r="L112" s="141"/>
      <c r="M112" s="408" t="s">
        <v>130</v>
      </c>
      <c r="N112" s="408" t="s">
        <v>130</v>
      </c>
      <c r="O112" s="375" t="s">
        <v>130</v>
      </c>
      <c r="P112" s="375" t="s">
        <v>130</v>
      </c>
      <c r="Q112" s="375" t="s">
        <v>130</v>
      </c>
      <c r="R112" s="246"/>
      <c r="S112" s="141"/>
      <c r="T112" s="371" t="s">
        <v>130</v>
      </c>
      <c r="U112" s="192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</row>
    <row r="113" spans="1:21" ht="40.5" customHeight="1">
      <c r="A113" s="349" t="s">
        <v>62</v>
      </c>
      <c r="B113" s="358" t="s">
        <v>93</v>
      </c>
      <c r="C113" s="351">
        <v>4</v>
      </c>
      <c r="D113" s="348"/>
      <c r="E113" s="509" t="s">
        <v>110</v>
      </c>
      <c r="F113" s="510"/>
      <c r="G113" s="347">
        <f>SUM(G114,G115:G119)</f>
        <v>588</v>
      </c>
      <c r="H113" s="347">
        <f>SUM(H114,H115)</f>
        <v>136</v>
      </c>
      <c r="I113" s="378">
        <f t="shared" si="10"/>
        <v>452</v>
      </c>
      <c r="J113" s="348">
        <f>SUM(J114:J119)</f>
        <v>136</v>
      </c>
      <c r="K113" s="359"/>
      <c r="L113" s="352"/>
      <c r="M113" s="409" t="s">
        <v>111</v>
      </c>
      <c r="N113" s="409" t="s">
        <v>111</v>
      </c>
      <c r="O113" s="383" t="s">
        <v>111</v>
      </c>
      <c r="P113" s="383" t="s">
        <v>111</v>
      </c>
      <c r="Q113" s="383" t="s">
        <v>111</v>
      </c>
      <c r="R113" s="383" t="s">
        <v>111</v>
      </c>
      <c r="S113" s="348">
        <f>SUM(S114:S119)</f>
        <v>452</v>
      </c>
      <c r="T113" s="384" t="s">
        <v>111</v>
      </c>
      <c r="U113" s="4"/>
    </row>
    <row r="114" spans="1:21" ht="27.75" customHeight="1">
      <c r="A114" s="232" t="s">
        <v>63</v>
      </c>
      <c r="B114" s="139" t="s">
        <v>94</v>
      </c>
      <c r="C114" s="88">
        <v>7</v>
      </c>
      <c r="D114" s="14"/>
      <c r="E114" s="507" t="s">
        <v>108</v>
      </c>
      <c r="F114" s="535"/>
      <c r="G114" s="353">
        <f t="shared" si="13"/>
        <v>288</v>
      </c>
      <c r="H114" s="354">
        <f aca="true" t="shared" si="14" ref="H114:H121">I114*0.5</f>
        <v>96</v>
      </c>
      <c r="I114" s="378">
        <f t="shared" si="10"/>
        <v>192</v>
      </c>
      <c r="J114" s="356">
        <v>96</v>
      </c>
      <c r="K114" s="337"/>
      <c r="L114" s="357"/>
      <c r="M114" s="408" t="s">
        <v>111</v>
      </c>
      <c r="N114" s="408" t="s">
        <v>111</v>
      </c>
      <c r="O114" s="375" t="s">
        <v>111</v>
      </c>
      <c r="P114" s="375" t="s">
        <v>111</v>
      </c>
      <c r="Q114" s="375" t="s">
        <v>111</v>
      </c>
      <c r="R114" s="375" t="s">
        <v>111</v>
      </c>
      <c r="S114" s="335">
        <v>192</v>
      </c>
      <c r="T114" s="371" t="s">
        <v>111</v>
      </c>
      <c r="U114" s="4"/>
    </row>
    <row r="115" spans="1:21" ht="26.25" customHeight="1">
      <c r="A115" s="232" t="s">
        <v>64</v>
      </c>
      <c r="B115" s="140" t="s">
        <v>95</v>
      </c>
      <c r="C115" s="88"/>
      <c r="D115" s="14"/>
      <c r="E115" s="484" t="s">
        <v>106</v>
      </c>
      <c r="F115" s="483"/>
      <c r="G115" s="353">
        <f t="shared" si="13"/>
        <v>120</v>
      </c>
      <c r="H115" s="354">
        <f t="shared" si="14"/>
        <v>40</v>
      </c>
      <c r="I115" s="378">
        <f t="shared" si="10"/>
        <v>80</v>
      </c>
      <c r="J115" s="356">
        <v>40</v>
      </c>
      <c r="K115" s="337"/>
      <c r="L115" s="357"/>
      <c r="M115" s="408" t="s">
        <v>111</v>
      </c>
      <c r="N115" s="408" t="s">
        <v>111</v>
      </c>
      <c r="O115" s="375" t="s">
        <v>111</v>
      </c>
      <c r="P115" s="375" t="s">
        <v>111</v>
      </c>
      <c r="Q115" s="375" t="s">
        <v>111</v>
      </c>
      <c r="R115" s="375" t="s">
        <v>111</v>
      </c>
      <c r="S115" s="335">
        <v>80</v>
      </c>
      <c r="T115" s="371" t="s">
        <v>111</v>
      </c>
      <c r="U115" s="4"/>
    </row>
    <row r="116" spans="1:21" ht="15.75" customHeight="1" hidden="1">
      <c r="A116" s="538" t="s">
        <v>65</v>
      </c>
      <c r="B116" s="541"/>
      <c r="C116" s="21"/>
      <c r="D116" s="3"/>
      <c r="E116" s="536"/>
      <c r="F116" s="537"/>
      <c r="G116" s="89">
        <f t="shared" si="13"/>
        <v>0</v>
      </c>
      <c r="H116" s="94">
        <f t="shared" si="14"/>
        <v>0</v>
      </c>
      <c r="I116" s="378">
        <f t="shared" si="10"/>
        <v>0</v>
      </c>
      <c r="J116" s="255"/>
      <c r="K116" s="256"/>
      <c r="L116" s="137"/>
      <c r="M116" s="408" t="s">
        <v>133</v>
      </c>
      <c r="N116" s="408" t="s">
        <v>133</v>
      </c>
      <c r="O116" s="375" t="s">
        <v>133</v>
      </c>
      <c r="P116" s="375" t="s">
        <v>133</v>
      </c>
      <c r="Q116" s="375" t="s">
        <v>133</v>
      </c>
      <c r="R116" s="375" t="s">
        <v>20</v>
      </c>
      <c r="S116" s="257"/>
      <c r="T116" s="371" t="s">
        <v>133</v>
      </c>
      <c r="U116" s="4"/>
    </row>
    <row r="117" spans="1:21" ht="12" customHeight="1" hidden="1">
      <c r="A117" s="539"/>
      <c r="B117" s="542"/>
      <c r="C117" s="21"/>
      <c r="D117" s="3"/>
      <c r="E117" s="62"/>
      <c r="F117" s="9"/>
      <c r="G117" s="89">
        <f t="shared" si="13"/>
        <v>0</v>
      </c>
      <c r="H117" s="94">
        <f t="shared" si="14"/>
        <v>0</v>
      </c>
      <c r="I117" s="378">
        <f t="shared" si="10"/>
        <v>0</v>
      </c>
      <c r="J117" s="54"/>
      <c r="K117" s="220"/>
      <c r="L117" s="18"/>
      <c r="M117" s="408" t="s">
        <v>28</v>
      </c>
      <c r="N117" s="408" t="s">
        <v>28</v>
      </c>
      <c r="O117" s="375" t="s">
        <v>28</v>
      </c>
      <c r="P117" s="375" t="s">
        <v>28</v>
      </c>
      <c r="Q117" s="375" t="s">
        <v>28</v>
      </c>
      <c r="R117" s="375" t="s">
        <v>135</v>
      </c>
      <c r="S117" s="91"/>
      <c r="T117" s="371" t="s">
        <v>28</v>
      </c>
      <c r="U117" s="4"/>
    </row>
    <row r="118" spans="1:21" ht="21.75" customHeight="1" hidden="1">
      <c r="A118" s="540"/>
      <c r="B118" s="543"/>
      <c r="C118" s="21"/>
      <c r="D118" s="3"/>
      <c r="E118" s="62"/>
      <c r="F118" s="9"/>
      <c r="G118" s="89">
        <f t="shared" si="13"/>
        <v>0</v>
      </c>
      <c r="H118" s="94">
        <f t="shared" si="14"/>
        <v>0</v>
      </c>
      <c r="I118" s="378">
        <f t="shared" si="10"/>
        <v>0</v>
      </c>
      <c r="J118" s="54"/>
      <c r="K118" s="220"/>
      <c r="L118" s="18"/>
      <c r="M118" s="408" t="s">
        <v>134</v>
      </c>
      <c r="N118" s="408" t="s">
        <v>134</v>
      </c>
      <c r="O118" s="375" t="s">
        <v>134</v>
      </c>
      <c r="P118" s="375" t="s">
        <v>134</v>
      </c>
      <c r="Q118" s="375" t="s">
        <v>134</v>
      </c>
      <c r="R118" s="375" t="s">
        <v>129</v>
      </c>
      <c r="S118" s="91"/>
      <c r="T118" s="371" t="s">
        <v>134</v>
      </c>
      <c r="U118" s="4"/>
    </row>
    <row r="119" spans="1:21" s="161" customFormat="1" ht="14.25" customHeight="1">
      <c r="A119" s="295" t="s">
        <v>24</v>
      </c>
      <c r="B119" s="160" t="s">
        <v>132</v>
      </c>
      <c r="C119" s="93"/>
      <c r="D119" s="75"/>
      <c r="E119" s="503" t="s">
        <v>106</v>
      </c>
      <c r="F119" s="504"/>
      <c r="G119" s="89">
        <f t="shared" si="13"/>
        <v>180</v>
      </c>
      <c r="H119" s="325"/>
      <c r="I119" s="378">
        <f t="shared" si="10"/>
        <v>180</v>
      </c>
      <c r="J119" s="164"/>
      <c r="K119" s="221"/>
      <c r="L119" s="223"/>
      <c r="M119" s="408" t="s">
        <v>111</v>
      </c>
      <c r="N119" s="408" t="s">
        <v>111</v>
      </c>
      <c r="O119" s="375" t="s">
        <v>111</v>
      </c>
      <c r="P119" s="375" t="s">
        <v>111</v>
      </c>
      <c r="Q119" s="375" t="s">
        <v>111</v>
      </c>
      <c r="R119" s="375" t="s">
        <v>111</v>
      </c>
      <c r="S119" s="322">
        <v>180</v>
      </c>
      <c r="T119" s="371" t="s">
        <v>111</v>
      </c>
      <c r="U119" s="203"/>
    </row>
    <row r="120" spans="1:21" s="161" customFormat="1" ht="39.75" customHeight="1">
      <c r="A120" s="360" t="s">
        <v>66</v>
      </c>
      <c r="B120" s="361" t="s">
        <v>180</v>
      </c>
      <c r="C120" s="362"/>
      <c r="D120" s="363"/>
      <c r="E120" s="505" t="s">
        <v>110</v>
      </c>
      <c r="F120" s="506"/>
      <c r="G120" s="347">
        <f>SUM(G121:G123)</f>
        <v>192</v>
      </c>
      <c r="H120" s="347">
        <f>SUM(H121)</f>
        <v>16</v>
      </c>
      <c r="I120" s="378">
        <f t="shared" si="10"/>
        <v>176</v>
      </c>
      <c r="J120" s="348">
        <f>SUM(J121:J123)</f>
        <v>0</v>
      </c>
      <c r="K120" s="364"/>
      <c r="L120" s="365"/>
      <c r="M120" s="409" t="s">
        <v>111</v>
      </c>
      <c r="N120" s="409" t="s">
        <v>111</v>
      </c>
      <c r="O120" s="383" t="s">
        <v>111</v>
      </c>
      <c r="P120" s="383" t="s">
        <v>111</v>
      </c>
      <c r="Q120" s="383" t="s">
        <v>111</v>
      </c>
      <c r="R120" s="383" t="s">
        <v>111</v>
      </c>
      <c r="S120" s="348">
        <f>SUM(S121:S123)</f>
        <v>176</v>
      </c>
      <c r="T120" s="384" t="s">
        <v>111</v>
      </c>
      <c r="U120" s="203"/>
    </row>
    <row r="121" spans="1:21" ht="24.75" customHeight="1">
      <c r="A121" s="320" t="s">
        <v>104</v>
      </c>
      <c r="B121" s="387" t="s">
        <v>165</v>
      </c>
      <c r="C121" s="386"/>
      <c r="D121" s="14"/>
      <c r="E121" s="507" t="s">
        <v>106</v>
      </c>
      <c r="F121" s="508"/>
      <c r="G121" s="353">
        <f t="shared" si="13"/>
        <v>48</v>
      </c>
      <c r="H121" s="354">
        <f t="shared" si="14"/>
        <v>16</v>
      </c>
      <c r="I121" s="378">
        <f t="shared" si="10"/>
        <v>32</v>
      </c>
      <c r="J121" s="236"/>
      <c r="K121" s="47"/>
      <c r="L121" s="185"/>
      <c r="M121" s="408" t="s">
        <v>111</v>
      </c>
      <c r="N121" s="408" t="s">
        <v>111</v>
      </c>
      <c r="O121" s="375" t="s">
        <v>111</v>
      </c>
      <c r="P121" s="375" t="s">
        <v>111</v>
      </c>
      <c r="Q121" s="375" t="s">
        <v>111</v>
      </c>
      <c r="R121" s="375" t="s">
        <v>111</v>
      </c>
      <c r="S121" s="388">
        <v>32</v>
      </c>
      <c r="T121" s="371" t="s">
        <v>111</v>
      </c>
      <c r="U121" s="4"/>
    </row>
    <row r="122" spans="1:21" ht="18.75" customHeight="1" hidden="1">
      <c r="A122" s="295" t="s">
        <v>105</v>
      </c>
      <c r="B122" s="318"/>
      <c r="C122" s="319"/>
      <c r="D122" s="14"/>
      <c r="E122" s="526"/>
      <c r="F122" s="527"/>
      <c r="G122" s="353">
        <f t="shared" si="13"/>
        <v>0</v>
      </c>
      <c r="H122" s="354"/>
      <c r="I122" s="355"/>
      <c r="J122" s="236"/>
      <c r="K122" s="47"/>
      <c r="L122" s="185"/>
      <c r="M122" s="408" t="s">
        <v>3</v>
      </c>
      <c r="N122" s="408" t="s">
        <v>3</v>
      </c>
      <c r="O122" s="375" t="s">
        <v>3</v>
      </c>
      <c r="P122" s="375" t="s">
        <v>3</v>
      </c>
      <c r="Q122" s="375" t="s">
        <v>3</v>
      </c>
      <c r="R122" s="375" t="s">
        <v>136</v>
      </c>
      <c r="S122" s="40"/>
      <c r="T122" s="371" t="s">
        <v>3</v>
      </c>
      <c r="U122" s="4"/>
    </row>
    <row r="123" spans="1:21" ht="18.75" customHeight="1">
      <c r="A123" s="295" t="s">
        <v>173</v>
      </c>
      <c r="B123" s="524" t="s">
        <v>132</v>
      </c>
      <c r="C123" s="525"/>
      <c r="D123" s="14"/>
      <c r="E123" s="484" t="s">
        <v>106</v>
      </c>
      <c r="F123" s="530"/>
      <c r="G123" s="353">
        <f t="shared" si="13"/>
        <v>144</v>
      </c>
      <c r="H123" s="367"/>
      <c r="I123" s="355">
        <f>SUM(O123:T123)</f>
        <v>144</v>
      </c>
      <c r="J123" s="236"/>
      <c r="K123" s="47"/>
      <c r="L123" s="185"/>
      <c r="M123" s="408" t="s">
        <v>111</v>
      </c>
      <c r="N123" s="408" t="s">
        <v>111</v>
      </c>
      <c r="O123" s="375" t="s">
        <v>111</v>
      </c>
      <c r="P123" s="375" t="s">
        <v>111</v>
      </c>
      <c r="Q123" s="375" t="s">
        <v>111</v>
      </c>
      <c r="R123" s="375" t="s">
        <v>111</v>
      </c>
      <c r="S123" s="307">
        <v>144</v>
      </c>
      <c r="T123" s="371" t="s">
        <v>111</v>
      </c>
      <c r="U123" s="4"/>
    </row>
    <row r="124" spans="1:21" ht="18.75" customHeight="1">
      <c r="A124" s="320"/>
      <c r="B124" s="528" t="s">
        <v>2</v>
      </c>
      <c r="C124" s="529"/>
      <c r="D124" s="14"/>
      <c r="E124" s="509" t="s">
        <v>177</v>
      </c>
      <c r="F124" s="510"/>
      <c r="G124" s="347">
        <f>SUM(G37,G63,G71,G78)</f>
        <v>7356</v>
      </c>
      <c r="H124" s="629"/>
      <c r="I124" s="347">
        <f>SUM(I37,I63,I71,I78)</f>
        <v>5180</v>
      </c>
      <c r="J124" s="347">
        <f>SUM(J37,J63,J71,J78)</f>
        <v>1780</v>
      </c>
      <c r="K124" s="347">
        <f>SUM(K37,K63,K71,K78)</f>
        <v>70</v>
      </c>
      <c r="L124" s="630"/>
      <c r="M124" s="631">
        <f>SUM(M39:M51)</f>
        <v>814</v>
      </c>
      <c r="N124" s="631">
        <f>SUM(N39:N51)</f>
        <v>1072</v>
      </c>
      <c r="O124" s="347">
        <f>SUM(O65:O75,O80,O99)</f>
        <v>576</v>
      </c>
      <c r="P124" s="347">
        <f>SUM(P65:P75,P80,P99)</f>
        <v>846</v>
      </c>
      <c r="Q124" s="347">
        <f>SUM(Q65:Q75,Q80,Q99)</f>
        <v>612</v>
      </c>
      <c r="R124" s="347">
        <f>SUM(R65:R75,R80,R99)</f>
        <v>810</v>
      </c>
      <c r="S124" s="347">
        <f>SUM(S65:S75,S80,S99)</f>
        <v>932</v>
      </c>
      <c r="T124" s="384" t="s">
        <v>111</v>
      </c>
      <c r="U124" s="4"/>
    </row>
    <row r="125" spans="1:21" s="77" customFormat="1" ht="12.75" customHeight="1">
      <c r="A125" s="272" t="s">
        <v>67</v>
      </c>
      <c r="B125" s="296" t="s">
        <v>68</v>
      </c>
      <c r="C125" s="21"/>
      <c r="D125" s="3"/>
      <c r="E125" s="520"/>
      <c r="F125" s="494"/>
      <c r="G125" s="89"/>
      <c r="H125" s="94"/>
      <c r="I125" s="14"/>
      <c r="J125" s="16"/>
      <c r="K125" s="213"/>
      <c r="L125" s="143"/>
      <c r="M125" s="146"/>
      <c r="N125" s="146"/>
      <c r="O125" s="142"/>
      <c r="P125" s="143"/>
      <c r="Q125" s="142"/>
      <c r="R125" s="143"/>
      <c r="S125" s="142"/>
      <c r="T125" s="144" t="s">
        <v>107</v>
      </c>
      <c r="U125" s="192"/>
    </row>
    <row r="126" spans="1:21" s="77" customFormat="1" ht="15.75" customHeight="1" thickBot="1">
      <c r="A126" s="272" t="s">
        <v>69</v>
      </c>
      <c r="B126" s="296" t="s">
        <v>70</v>
      </c>
      <c r="C126" s="21"/>
      <c r="D126" s="3"/>
      <c r="E126" s="520"/>
      <c r="F126" s="494"/>
      <c r="G126" s="236"/>
      <c r="H126" s="236"/>
      <c r="I126" s="391"/>
      <c r="J126" s="392"/>
      <c r="K126" s="393"/>
      <c r="L126" s="143"/>
      <c r="M126" s="146"/>
      <c r="N126" s="145"/>
      <c r="O126" s="142"/>
      <c r="P126" s="143"/>
      <c r="Q126" s="177"/>
      <c r="R126" s="91"/>
      <c r="S126" s="249"/>
      <c r="T126" s="144" t="s">
        <v>109</v>
      </c>
      <c r="U126" s="192"/>
    </row>
    <row r="127" spans="1:21" s="77" customFormat="1" ht="39" customHeight="1" hidden="1">
      <c r="A127" s="206"/>
      <c r="B127" s="160"/>
      <c r="C127" s="21"/>
      <c r="D127" s="3"/>
      <c r="E127" s="143"/>
      <c r="F127" s="3"/>
      <c r="G127" s="89"/>
      <c r="H127" s="94"/>
      <c r="I127" s="120"/>
      <c r="J127" s="389"/>
      <c r="K127" s="390"/>
      <c r="L127" s="143"/>
      <c r="M127" s="146"/>
      <c r="N127" s="145"/>
      <c r="O127" s="142"/>
      <c r="P127" s="143"/>
      <c r="Q127" s="162"/>
      <c r="R127" s="145"/>
      <c r="S127" s="14"/>
      <c r="T127" s="144"/>
      <c r="U127" s="192"/>
    </row>
    <row r="128" spans="1:21" s="77" customFormat="1" ht="12.75" customHeight="1" hidden="1">
      <c r="A128" s="205"/>
      <c r="B128" s="160"/>
      <c r="C128" s="21"/>
      <c r="D128" s="3"/>
      <c r="E128" s="143"/>
      <c r="F128" s="3"/>
      <c r="G128" s="89"/>
      <c r="H128" s="94"/>
      <c r="I128" s="14"/>
      <c r="J128" s="16"/>
      <c r="K128" s="213"/>
      <c r="L128" s="143"/>
      <c r="M128" s="146"/>
      <c r="N128" s="179"/>
      <c r="O128" s="142"/>
      <c r="P128" s="144"/>
      <c r="Q128" s="143"/>
      <c r="R128" s="179"/>
      <c r="S128" s="142"/>
      <c r="T128" s="144"/>
      <c r="U128" s="192"/>
    </row>
    <row r="129" spans="1:21" ht="12.75" customHeight="1" hidden="1">
      <c r="A129" s="522"/>
      <c r="B129" s="523"/>
      <c r="C129" s="21"/>
      <c r="D129" s="3"/>
      <c r="E129" s="521">
        <f>F38+F64+E77+F81+F104+F116+F126</f>
        <v>0</v>
      </c>
      <c r="F129" s="494"/>
      <c r="G129" s="90"/>
      <c r="H129" s="90"/>
      <c r="I129" s="90"/>
      <c r="J129" s="90"/>
      <c r="K129" s="222"/>
      <c r="L129" s="218"/>
      <c r="M129" s="92"/>
      <c r="N129" s="240"/>
      <c r="O129" s="234"/>
      <c r="P129" s="222"/>
      <c r="Q129" s="92"/>
      <c r="R129" s="240"/>
      <c r="S129" s="178"/>
      <c r="T129" s="207">
        <f>SUM(T63,T76,T81,T104,T116)</f>
        <v>0</v>
      </c>
      <c r="U129" s="4"/>
    </row>
    <row r="130" spans="1:21" ht="18.75" customHeight="1" hidden="1" thickBot="1">
      <c r="A130" s="544"/>
      <c r="B130" s="489"/>
      <c r="C130" s="489"/>
      <c r="D130" s="489"/>
      <c r="E130" s="489"/>
      <c r="F130" s="489"/>
      <c r="G130" s="494"/>
      <c r="H130" s="168"/>
      <c r="I130" s="300"/>
      <c r="J130" s="301"/>
      <c r="K130" s="302"/>
      <c r="L130" s="4"/>
      <c r="M130" s="71"/>
      <c r="N130" s="85"/>
      <c r="O130" s="123"/>
      <c r="P130" s="171"/>
      <c r="Q130" s="123"/>
      <c r="R130" s="171"/>
      <c r="S130" s="22"/>
      <c r="T130" s="171"/>
      <c r="U130" s="4"/>
    </row>
    <row r="131" spans="1:21" ht="22.5" customHeight="1" hidden="1" thickBot="1">
      <c r="A131" s="531"/>
      <c r="B131" s="532"/>
      <c r="C131" s="180"/>
      <c r="D131" s="181"/>
      <c r="E131" s="182"/>
      <c r="F131" s="183"/>
      <c r="G131" s="184"/>
      <c r="H131" s="92"/>
      <c r="I131" s="72"/>
      <c r="J131" s="72"/>
      <c r="K131" s="299"/>
      <c r="L131" s="4"/>
      <c r="M131" s="125"/>
      <c r="N131" s="125"/>
      <c r="O131" s="126"/>
      <c r="P131" s="127"/>
      <c r="Q131" s="126"/>
      <c r="R131" s="127"/>
      <c r="S131" s="128"/>
      <c r="T131" s="173"/>
      <c r="U131" s="4"/>
    </row>
    <row r="132" spans="1:21" ht="27" customHeight="1">
      <c r="A132" s="517" t="s">
        <v>181</v>
      </c>
      <c r="B132" s="518"/>
      <c r="C132" s="518"/>
      <c r="D132" s="518"/>
      <c r="E132" s="518"/>
      <c r="F132" s="518"/>
      <c r="G132" s="519"/>
      <c r="H132" s="496" t="s">
        <v>2</v>
      </c>
      <c r="I132" s="493" t="s">
        <v>72</v>
      </c>
      <c r="J132" s="489"/>
      <c r="K132" s="494"/>
      <c r="L132" s="129"/>
      <c r="M132" s="328">
        <v>612</v>
      </c>
      <c r="N132" s="328">
        <v>792</v>
      </c>
      <c r="O132" s="329">
        <v>576</v>
      </c>
      <c r="P132" s="330">
        <v>846</v>
      </c>
      <c r="Q132" s="329">
        <v>602</v>
      </c>
      <c r="R132" s="331" t="s">
        <v>179</v>
      </c>
      <c r="S132" s="332">
        <v>756</v>
      </c>
      <c r="T132" s="370" t="s">
        <v>111</v>
      </c>
      <c r="U132" s="4"/>
    </row>
    <row r="133" spans="1:21" ht="36.75" customHeight="1">
      <c r="A133" s="514" t="s">
        <v>207</v>
      </c>
      <c r="B133" s="515"/>
      <c r="C133" s="515"/>
      <c r="D133" s="515"/>
      <c r="E133" s="515"/>
      <c r="F133" s="515"/>
      <c r="G133" s="516"/>
      <c r="H133" s="497"/>
      <c r="I133" s="495" t="s">
        <v>71</v>
      </c>
      <c r="J133" s="489"/>
      <c r="K133" s="494"/>
      <c r="L133" s="4"/>
      <c r="M133" s="340" t="s">
        <v>111</v>
      </c>
      <c r="N133" s="340" t="s">
        <v>111</v>
      </c>
      <c r="O133" s="340" t="s">
        <v>111</v>
      </c>
      <c r="P133" s="340" t="s">
        <v>111</v>
      </c>
      <c r="Q133" s="327" t="s">
        <v>111</v>
      </c>
      <c r="R133" s="424" t="s">
        <v>178</v>
      </c>
      <c r="S133" s="377" t="s">
        <v>111</v>
      </c>
      <c r="T133" s="377" t="s">
        <v>111</v>
      </c>
      <c r="U133" s="4"/>
    </row>
    <row r="134" spans="1:21" ht="26.25" customHeight="1">
      <c r="A134" s="499" t="s">
        <v>184</v>
      </c>
      <c r="B134" s="500"/>
      <c r="C134" s="333"/>
      <c r="D134" s="333"/>
      <c r="E134" s="333"/>
      <c r="F134" s="333"/>
      <c r="G134" s="303"/>
      <c r="H134" s="497"/>
      <c r="I134" s="511" t="s">
        <v>137</v>
      </c>
      <c r="J134" s="512"/>
      <c r="K134" s="513"/>
      <c r="L134" s="4"/>
      <c r="M134" s="334" t="s">
        <v>111</v>
      </c>
      <c r="N134" s="334" t="s">
        <v>111</v>
      </c>
      <c r="O134" s="334" t="s">
        <v>111</v>
      </c>
      <c r="P134" s="334" t="s">
        <v>111</v>
      </c>
      <c r="Q134" s="368" t="s">
        <v>111</v>
      </c>
      <c r="R134" s="425" t="s">
        <v>118</v>
      </c>
      <c r="S134" s="377" t="s">
        <v>117</v>
      </c>
      <c r="T134" s="377" t="s">
        <v>111</v>
      </c>
      <c r="U134" s="4"/>
    </row>
    <row r="135" spans="1:21" ht="24" customHeight="1">
      <c r="A135" s="501"/>
      <c r="B135" s="502"/>
      <c r="C135" s="48"/>
      <c r="D135" s="48"/>
      <c r="E135" s="7"/>
      <c r="F135" s="7"/>
      <c r="G135" s="224"/>
      <c r="H135" s="497"/>
      <c r="I135" s="511" t="s">
        <v>138</v>
      </c>
      <c r="J135" s="512"/>
      <c r="K135" s="513"/>
      <c r="L135" s="85"/>
      <c r="M135" s="334" t="s">
        <v>111</v>
      </c>
      <c r="N135" s="334" t="s">
        <v>111</v>
      </c>
      <c r="O135" s="334" t="s">
        <v>111</v>
      </c>
      <c r="P135" s="334" t="s">
        <v>111</v>
      </c>
      <c r="Q135" s="334" t="s">
        <v>111</v>
      </c>
      <c r="R135" s="334" t="s">
        <v>111</v>
      </c>
      <c r="S135" s="334" t="s">
        <v>111</v>
      </c>
      <c r="T135" s="369" t="s">
        <v>118</v>
      </c>
      <c r="U135" s="4"/>
    </row>
    <row r="136" spans="1:21" ht="12.75" customHeight="1">
      <c r="A136" s="485"/>
      <c r="B136" s="486"/>
      <c r="C136" s="486"/>
      <c r="D136" s="486"/>
      <c r="E136" s="486"/>
      <c r="F136" s="486"/>
      <c r="G136" s="487"/>
      <c r="H136" s="497"/>
      <c r="I136" s="488" t="s">
        <v>73</v>
      </c>
      <c r="J136" s="489"/>
      <c r="K136" s="297"/>
      <c r="L136" s="85"/>
      <c r="M136" s="334" t="s">
        <v>111</v>
      </c>
      <c r="N136" s="335">
        <v>3</v>
      </c>
      <c r="O136" s="431">
        <v>3</v>
      </c>
      <c r="P136" s="432">
        <v>4</v>
      </c>
      <c r="Q136" s="334" t="s">
        <v>111</v>
      </c>
      <c r="R136" s="337">
        <v>6</v>
      </c>
      <c r="S136" s="338">
        <v>5</v>
      </c>
      <c r="T136" s="369" t="s">
        <v>111</v>
      </c>
      <c r="U136" s="4"/>
    </row>
    <row r="137" spans="1:21" ht="12.75" customHeight="1">
      <c r="A137" s="485" t="s">
        <v>182</v>
      </c>
      <c r="B137" s="486"/>
      <c r="C137" s="486"/>
      <c r="D137" s="486"/>
      <c r="E137" s="486"/>
      <c r="F137" s="486"/>
      <c r="G137" s="487"/>
      <c r="H137" s="497"/>
      <c r="I137" s="488" t="s">
        <v>74</v>
      </c>
      <c r="J137" s="489"/>
      <c r="K137" s="297"/>
      <c r="L137" s="85"/>
      <c r="M137" s="324">
        <v>2</v>
      </c>
      <c r="N137" s="324">
        <v>9</v>
      </c>
      <c r="O137" s="433">
        <v>2</v>
      </c>
      <c r="P137" s="434">
        <v>8</v>
      </c>
      <c r="Q137" s="74">
        <v>4</v>
      </c>
      <c r="R137" s="247">
        <v>4</v>
      </c>
      <c r="S137" s="248">
        <v>10</v>
      </c>
      <c r="T137" s="369" t="s">
        <v>128</v>
      </c>
      <c r="U137" s="4"/>
    </row>
    <row r="138" spans="1:21" ht="12.75" customHeight="1" thickBot="1">
      <c r="A138" s="490" t="s">
        <v>183</v>
      </c>
      <c r="B138" s="491"/>
      <c r="C138" s="491"/>
      <c r="D138" s="491"/>
      <c r="E138" s="491"/>
      <c r="F138" s="491"/>
      <c r="G138" s="492"/>
      <c r="H138" s="498"/>
      <c r="I138" s="488" t="s">
        <v>75</v>
      </c>
      <c r="J138" s="489"/>
      <c r="K138" s="146"/>
      <c r="L138" s="79"/>
      <c r="M138" s="305">
        <v>1</v>
      </c>
      <c r="N138" s="340" t="s">
        <v>111</v>
      </c>
      <c r="O138" s="21">
        <v>1</v>
      </c>
      <c r="P138" s="219">
        <v>1</v>
      </c>
      <c r="Q138" s="21">
        <v>1</v>
      </c>
      <c r="R138" s="219">
        <v>1</v>
      </c>
      <c r="S138" s="326" t="s">
        <v>111</v>
      </c>
      <c r="T138" s="369" t="s">
        <v>111</v>
      </c>
      <c r="U138" s="4"/>
    </row>
    <row r="139" spans="1:21" ht="12.75" customHeight="1">
      <c r="A139" s="19"/>
      <c r="B139" s="192"/>
      <c r="C139" s="192"/>
      <c r="D139" s="192"/>
      <c r="E139" s="192"/>
      <c r="F139" s="192"/>
      <c r="G139" s="192"/>
      <c r="H139" s="304"/>
      <c r="I139" s="192"/>
      <c r="J139" s="192"/>
      <c r="K139" s="192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 customHeight="1">
      <c r="A140" s="19"/>
      <c r="B140" s="192"/>
      <c r="C140" s="192"/>
      <c r="D140" s="192"/>
      <c r="E140" s="192"/>
      <c r="F140" s="192"/>
      <c r="G140" s="192"/>
      <c r="H140" s="304"/>
      <c r="I140" s="192"/>
      <c r="J140" s="192"/>
      <c r="K140" s="192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2:20" ht="12.75">
      <c r="B141" s="4"/>
      <c r="E141" s="4"/>
      <c r="G141" s="28"/>
      <c r="H141" s="2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s="1" customFormat="1" ht="12.75">
      <c r="A142" s="4"/>
      <c r="B142" s="4"/>
      <c r="C142" s="28"/>
      <c r="D142" s="28"/>
      <c r="E142"/>
      <c r="F142" s="4"/>
      <c r="G142" s="10"/>
      <c r="H142" s="10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s="1" customFormat="1" ht="12.75">
      <c r="A143" s="4"/>
      <c r="B143"/>
      <c r="C143" s="28"/>
      <c r="D143" s="28"/>
      <c r="E143"/>
      <c r="F143" s="4"/>
      <c r="G143" s="10"/>
      <c r="H143" s="10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s="1" customFormat="1" ht="12.75">
      <c r="A144" s="4"/>
      <c r="B144"/>
      <c r="C144" s="28"/>
      <c r="D144" s="28"/>
      <c r="E144"/>
      <c r="F144" s="4"/>
      <c r="G144" s="10"/>
      <c r="H144" s="10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1" customFormat="1" ht="12.75">
      <c r="A145" s="4"/>
      <c r="B145"/>
      <c r="C145" s="28"/>
      <c r="D145" s="28"/>
      <c r="E145"/>
      <c r="F145" s="4"/>
      <c r="G145" s="10"/>
      <c r="H145" s="10"/>
      <c r="I145"/>
      <c r="J145"/>
      <c r="K145"/>
      <c r="L145"/>
      <c r="M145"/>
      <c r="N145"/>
      <c r="O145"/>
      <c r="P145"/>
      <c r="Q145"/>
      <c r="R145"/>
      <c r="S145"/>
      <c r="T145"/>
    </row>
    <row r="146" spans="7:8" ht="12.75">
      <c r="G146" s="10"/>
      <c r="H146" s="10"/>
    </row>
    <row r="147" spans="7:8" ht="12.75">
      <c r="G147" s="10"/>
      <c r="H147" s="10"/>
    </row>
    <row r="148" spans="7:8" ht="12.75">
      <c r="G148" s="10"/>
      <c r="H148" s="10"/>
    </row>
    <row r="149" spans="7:8" ht="12.75">
      <c r="G149" s="10"/>
      <c r="H149" s="10"/>
    </row>
    <row r="150" spans="7:8" ht="12.75">
      <c r="G150" s="10"/>
      <c r="H150" s="10"/>
    </row>
    <row r="151" spans="7:8" ht="12.75">
      <c r="G151" s="10"/>
      <c r="H151" s="10"/>
    </row>
    <row r="152" spans="7:8" ht="12.75">
      <c r="G152" s="10"/>
      <c r="H152" s="10"/>
    </row>
    <row r="153" spans="7:8" ht="12.75">
      <c r="G153" s="10"/>
      <c r="H153" s="10"/>
    </row>
    <row r="154" spans="7:8" ht="12.75">
      <c r="G154" s="10"/>
      <c r="H154" s="10"/>
    </row>
    <row r="155" spans="7:8" ht="12.75">
      <c r="G155" s="10"/>
      <c r="H155" s="10"/>
    </row>
    <row r="156" spans="7:8" ht="12.75">
      <c r="G156" s="10"/>
      <c r="H156" s="10"/>
    </row>
    <row r="157" spans="7:8" ht="12.75">
      <c r="G157" s="10"/>
      <c r="H157" s="10"/>
    </row>
    <row r="158" spans="7:8" ht="12.75">
      <c r="G158" s="10"/>
      <c r="H158" s="10"/>
    </row>
    <row r="159" spans="7:8" ht="12.75">
      <c r="G159" s="10"/>
      <c r="H159" s="10"/>
    </row>
    <row r="160" spans="7:8" ht="12.75">
      <c r="G160" s="10"/>
      <c r="H160" s="10"/>
    </row>
    <row r="161" spans="7:8" ht="12.75">
      <c r="G161" s="10"/>
      <c r="H161" s="10"/>
    </row>
    <row r="162" spans="7:8" ht="12.75">
      <c r="G162" s="10"/>
      <c r="H162" s="10"/>
    </row>
    <row r="163" spans="7:8" ht="12.75">
      <c r="G163" s="10"/>
      <c r="H163" s="10"/>
    </row>
    <row r="164" spans="7:8" ht="12.75">
      <c r="G164" s="10"/>
      <c r="H164" s="10"/>
    </row>
    <row r="165" spans="7:8" ht="12.75">
      <c r="G165" s="10"/>
      <c r="H165" s="10"/>
    </row>
    <row r="166" spans="7:8" ht="12.75">
      <c r="G166" s="10"/>
      <c r="H166" s="10"/>
    </row>
    <row r="167" spans="7:8" ht="12.75">
      <c r="G167" s="10"/>
      <c r="H167" s="10"/>
    </row>
    <row r="168" spans="7:8" ht="12.75">
      <c r="G168" s="10"/>
      <c r="H168" s="10"/>
    </row>
    <row r="169" spans="7:8" ht="12.75">
      <c r="G169" s="10"/>
      <c r="H169" s="10"/>
    </row>
    <row r="170" spans="7:8" ht="12.75">
      <c r="G170" s="10"/>
      <c r="H170" s="10"/>
    </row>
    <row r="171" spans="7:8" ht="12.75">
      <c r="G171" s="10"/>
      <c r="H171" s="10"/>
    </row>
    <row r="172" spans="7:8" ht="12.75">
      <c r="G172" s="10"/>
      <c r="H172" s="10"/>
    </row>
    <row r="173" spans="7:8" ht="12.75">
      <c r="G173" s="10"/>
      <c r="H173" s="10"/>
    </row>
    <row r="174" spans="7:8" ht="12.75">
      <c r="G174" s="10"/>
      <c r="H174" s="10"/>
    </row>
    <row r="175" spans="7:8" ht="12.75">
      <c r="G175" s="10"/>
      <c r="H175" s="10"/>
    </row>
    <row r="176" spans="7:8" ht="12.75">
      <c r="G176" s="10"/>
      <c r="H176" s="10"/>
    </row>
    <row r="177" spans="7:8" ht="12.75">
      <c r="G177" s="10"/>
      <c r="H177" s="10"/>
    </row>
    <row r="178" spans="7:8" ht="12.75">
      <c r="G178" s="10"/>
      <c r="H178" s="10"/>
    </row>
    <row r="179" spans="7:8" ht="12.75">
      <c r="G179" s="10"/>
      <c r="H179" s="10"/>
    </row>
    <row r="180" spans="1:6" ht="12.75">
      <c r="A180"/>
      <c r="C180"/>
      <c r="D180"/>
      <c r="F180"/>
    </row>
    <row r="181" spans="1:6" ht="12.75">
      <c r="A181"/>
      <c r="C181"/>
      <c r="D181"/>
      <c r="F181"/>
    </row>
    <row r="182" spans="1:6" ht="12.75">
      <c r="A182"/>
      <c r="C182"/>
      <c r="D182"/>
      <c r="F182"/>
    </row>
    <row r="183" spans="1:6" ht="12.75">
      <c r="A183"/>
      <c r="C183"/>
      <c r="D183"/>
      <c r="F183"/>
    </row>
    <row r="184" spans="1:6" ht="12.75">
      <c r="A184"/>
      <c r="C184"/>
      <c r="D184"/>
      <c r="F184"/>
    </row>
    <row r="185" spans="1:6" ht="12.75">
      <c r="A185"/>
      <c r="C185"/>
      <c r="D185"/>
      <c r="F185"/>
    </row>
    <row r="186" spans="1:6" ht="12.75">
      <c r="A186"/>
      <c r="C186"/>
      <c r="D186"/>
      <c r="F186"/>
    </row>
    <row r="187" spans="1:6" ht="12.75">
      <c r="A187"/>
      <c r="C187"/>
      <c r="D187"/>
      <c r="F187"/>
    </row>
    <row r="188" spans="1:6" ht="12.75">
      <c r="A188"/>
      <c r="C188"/>
      <c r="D188"/>
      <c r="F188"/>
    </row>
    <row r="189" spans="1:6" ht="12.75">
      <c r="A189"/>
      <c r="C189"/>
      <c r="D189"/>
      <c r="F189"/>
    </row>
    <row r="190" spans="1:6" ht="12.75">
      <c r="A190"/>
      <c r="C190"/>
      <c r="D190"/>
      <c r="F190"/>
    </row>
    <row r="191" spans="1:6" ht="12.75">
      <c r="A191"/>
      <c r="C191"/>
      <c r="D191"/>
      <c r="F191"/>
    </row>
    <row r="192" spans="1:6" ht="12.75">
      <c r="A192"/>
      <c r="C192"/>
      <c r="D192"/>
      <c r="F192"/>
    </row>
    <row r="193" spans="1:6" ht="12.75">
      <c r="A193"/>
      <c r="C193"/>
      <c r="D193"/>
      <c r="F193"/>
    </row>
    <row r="194" spans="1:6" ht="12.75">
      <c r="A194"/>
      <c r="C194"/>
      <c r="D194"/>
      <c r="F194"/>
    </row>
    <row r="195" spans="1:6" ht="12.75">
      <c r="A195"/>
      <c r="C195"/>
      <c r="D195"/>
      <c r="F195"/>
    </row>
    <row r="196" spans="1:6" ht="12.75">
      <c r="A196"/>
      <c r="C196"/>
      <c r="D196"/>
      <c r="F196"/>
    </row>
    <row r="197" spans="1:6" ht="12.75">
      <c r="A197"/>
      <c r="C197"/>
      <c r="D197"/>
      <c r="F197"/>
    </row>
    <row r="198" spans="1:6" ht="12.75">
      <c r="A198"/>
      <c r="C198"/>
      <c r="D198"/>
      <c r="F198"/>
    </row>
    <row r="199" spans="1:6" ht="12.75">
      <c r="A199"/>
      <c r="C199"/>
      <c r="D199"/>
      <c r="F199"/>
    </row>
    <row r="200" spans="1:6" ht="12.75">
      <c r="A200"/>
      <c r="C200"/>
      <c r="D200"/>
      <c r="F200"/>
    </row>
    <row r="201" spans="1:6" ht="12.75">
      <c r="A201"/>
      <c r="C201"/>
      <c r="D201"/>
      <c r="F201"/>
    </row>
    <row r="202" spans="1:6" ht="12.75">
      <c r="A202"/>
      <c r="C202"/>
      <c r="D202"/>
      <c r="F202"/>
    </row>
    <row r="203" spans="1:6" ht="12.75">
      <c r="A203"/>
      <c r="C203"/>
      <c r="D203"/>
      <c r="F203"/>
    </row>
    <row r="204" spans="1:6" ht="12.75">
      <c r="A204"/>
      <c r="C204"/>
      <c r="D204"/>
      <c r="F204"/>
    </row>
    <row r="205" spans="1:6" ht="12.75">
      <c r="A205"/>
      <c r="C205"/>
      <c r="D205"/>
      <c r="F205"/>
    </row>
    <row r="206" spans="1:6" ht="12.75">
      <c r="A206"/>
      <c r="C206"/>
      <c r="D206"/>
      <c r="F206"/>
    </row>
    <row r="207" spans="1:6" ht="12.75">
      <c r="A207"/>
      <c r="C207"/>
      <c r="D207"/>
      <c r="F207"/>
    </row>
    <row r="208" spans="1:6" ht="12.75">
      <c r="A208"/>
      <c r="C208"/>
      <c r="D208"/>
      <c r="F208"/>
    </row>
    <row r="209" spans="1:6" ht="12.75">
      <c r="A209"/>
      <c r="C209"/>
      <c r="D209"/>
      <c r="F209"/>
    </row>
    <row r="210" spans="1:6" ht="12.75">
      <c r="A210"/>
      <c r="C210"/>
      <c r="D210"/>
      <c r="F210"/>
    </row>
    <row r="211" spans="1:6" ht="12.75">
      <c r="A211"/>
      <c r="C211"/>
      <c r="D211"/>
      <c r="F211"/>
    </row>
    <row r="212" spans="1:6" ht="12.75">
      <c r="A212"/>
      <c r="C212"/>
      <c r="D212"/>
      <c r="F212"/>
    </row>
    <row r="213" spans="1:6" ht="12.75">
      <c r="A213"/>
      <c r="C213"/>
      <c r="D213"/>
      <c r="F213"/>
    </row>
    <row r="214" spans="1:6" ht="12.75">
      <c r="A214"/>
      <c r="C214"/>
      <c r="D214"/>
      <c r="F214"/>
    </row>
    <row r="215" spans="1:6" ht="12.75">
      <c r="A215"/>
      <c r="C215"/>
      <c r="D215"/>
      <c r="F215"/>
    </row>
    <row r="216" spans="1:6" ht="12.75">
      <c r="A216"/>
      <c r="C216"/>
      <c r="D216"/>
      <c r="F216"/>
    </row>
    <row r="217" spans="1:6" ht="12.75">
      <c r="A217"/>
      <c r="C217"/>
      <c r="D217"/>
      <c r="F217"/>
    </row>
    <row r="218" spans="1:6" ht="12.75">
      <c r="A218"/>
      <c r="C218"/>
      <c r="D218"/>
      <c r="F218"/>
    </row>
    <row r="219" spans="1:6" ht="12.75">
      <c r="A219"/>
      <c r="C219"/>
      <c r="D219"/>
      <c r="F219"/>
    </row>
    <row r="220" spans="1:6" ht="12.75">
      <c r="A220"/>
      <c r="C220"/>
      <c r="D220"/>
      <c r="F220"/>
    </row>
    <row r="221" spans="1:6" ht="12.75">
      <c r="A221"/>
      <c r="C221"/>
      <c r="D221"/>
      <c r="F221"/>
    </row>
    <row r="222" spans="1:6" ht="12.75">
      <c r="A222"/>
      <c r="C222"/>
      <c r="D222"/>
      <c r="F222"/>
    </row>
    <row r="223" spans="1:6" ht="12.75">
      <c r="A223"/>
      <c r="C223"/>
      <c r="D223"/>
      <c r="F223"/>
    </row>
    <row r="224" spans="1:6" ht="12.75">
      <c r="A224"/>
      <c r="C224"/>
      <c r="D224"/>
      <c r="F224"/>
    </row>
    <row r="225" spans="1:6" ht="12.75">
      <c r="A225"/>
      <c r="C225"/>
      <c r="D225"/>
      <c r="F225"/>
    </row>
    <row r="226" spans="1:6" ht="12.75">
      <c r="A226"/>
      <c r="C226"/>
      <c r="D226"/>
      <c r="F226"/>
    </row>
    <row r="227" spans="1:6" ht="12.75">
      <c r="A227"/>
      <c r="C227"/>
      <c r="D227"/>
      <c r="F227"/>
    </row>
    <row r="228" spans="1:6" ht="12.75">
      <c r="A228"/>
      <c r="C228"/>
      <c r="D228"/>
      <c r="F228"/>
    </row>
    <row r="229" spans="1:6" ht="12.75">
      <c r="A229"/>
      <c r="C229"/>
      <c r="D229"/>
      <c r="F229"/>
    </row>
    <row r="230" spans="1:6" ht="12.75">
      <c r="A230"/>
      <c r="C230"/>
      <c r="D230"/>
      <c r="F230"/>
    </row>
    <row r="231" spans="1:6" ht="12.75">
      <c r="A231"/>
      <c r="C231"/>
      <c r="D231"/>
      <c r="F231"/>
    </row>
    <row r="232" spans="1:6" ht="12.75">
      <c r="A232"/>
      <c r="C232"/>
      <c r="D232"/>
      <c r="F232"/>
    </row>
    <row r="233" spans="1:6" ht="12.75">
      <c r="A233"/>
      <c r="C233"/>
      <c r="D233"/>
      <c r="F233"/>
    </row>
    <row r="234" spans="1:6" ht="12.75">
      <c r="A234"/>
      <c r="C234"/>
      <c r="D234"/>
      <c r="F234"/>
    </row>
    <row r="235" spans="1:6" ht="12.75">
      <c r="A235"/>
      <c r="C235"/>
      <c r="D235"/>
      <c r="F235"/>
    </row>
    <row r="236" spans="1:6" ht="12.75">
      <c r="A236"/>
      <c r="C236"/>
      <c r="D236"/>
      <c r="F236"/>
    </row>
    <row r="237" spans="1:6" ht="12.75">
      <c r="A237"/>
      <c r="C237"/>
      <c r="D237"/>
      <c r="F237"/>
    </row>
    <row r="238" spans="1:6" ht="12.75">
      <c r="A238"/>
      <c r="C238"/>
      <c r="D238"/>
      <c r="F238"/>
    </row>
    <row r="239" spans="1:6" ht="12.75">
      <c r="A239"/>
      <c r="C239"/>
      <c r="D239"/>
      <c r="F239"/>
    </row>
    <row r="240" spans="1:6" ht="12.75">
      <c r="A240"/>
      <c r="C240"/>
      <c r="D240"/>
      <c r="F240"/>
    </row>
    <row r="241" spans="1:6" ht="12.75">
      <c r="A241"/>
      <c r="C241"/>
      <c r="D241"/>
      <c r="F241"/>
    </row>
    <row r="242" spans="1:6" ht="12.75">
      <c r="A242"/>
      <c r="C242"/>
      <c r="D242"/>
      <c r="F242"/>
    </row>
    <row r="243" spans="1:6" ht="12.75">
      <c r="A243"/>
      <c r="C243"/>
      <c r="D243"/>
      <c r="F243"/>
    </row>
    <row r="244" spans="1:6" ht="12.75">
      <c r="A244"/>
      <c r="C244"/>
      <c r="D244"/>
      <c r="F244"/>
    </row>
    <row r="245" spans="1:6" ht="12.75">
      <c r="A245"/>
      <c r="C245"/>
      <c r="D245"/>
      <c r="F245"/>
    </row>
    <row r="246" spans="1:6" ht="12.75">
      <c r="A246"/>
      <c r="C246"/>
      <c r="D246"/>
      <c r="F246"/>
    </row>
    <row r="247" spans="1:6" ht="12.75">
      <c r="A247"/>
      <c r="C247"/>
      <c r="D247"/>
      <c r="F247"/>
    </row>
    <row r="248" spans="1:6" ht="12.75">
      <c r="A248"/>
      <c r="C248"/>
      <c r="D248"/>
      <c r="F248"/>
    </row>
    <row r="249" spans="1:6" ht="12.75">
      <c r="A249"/>
      <c r="C249"/>
      <c r="D249"/>
      <c r="F249"/>
    </row>
    <row r="250" spans="1:6" ht="12.75">
      <c r="A250"/>
      <c r="C250"/>
      <c r="D250"/>
      <c r="F250"/>
    </row>
    <row r="251" spans="1:6" ht="12.75">
      <c r="A251"/>
      <c r="C251"/>
      <c r="D251"/>
      <c r="F251"/>
    </row>
    <row r="252" spans="1:6" ht="12.75">
      <c r="A252"/>
      <c r="C252"/>
      <c r="D252"/>
      <c r="F252"/>
    </row>
    <row r="253" spans="1:6" ht="12.75">
      <c r="A253"/>
      <c r="C253"/>
      <c r="D253"/>
      <c r="F253"/>
    </row>
    <row r="254" spans="1:6" ht="12.75">
      <c r="A254"/>
      <c r="C254"/>
      <c r="D254"/>
      <c r="F254"/>
    </row>
    <row r="255" spans="1:6" ht="12.75">
      <c r="A255"/>
      <c r="C255"/>
      <c r="D255"/>
      <c r="F255"/>
    </row>
    <row r="256" spans="1:6" ht="12.75">
      <c r="A256"/>
      <c r="C256"/>
      <c r="D256"/>
      <c r="F256"/>
    </row>
    <row r="257" spans="1:6" ht="12.75">
      <c r="A257"/>
      <c r="C257"/>
      <c r="D257"/>
      <c r="F257"/>
    </row>
    <row r="258" spans="1:6" ht="12.75">
      <c r="A258"/>
      <c r="C258"/>
      <c r="D258"/>
      <c r="F258"/>
    </row>
    <row r="259" spans="1:6" ht="12.75">
      <c r="A259"/>
      <c r="C259"/>
      <c r="D259"/>
      <c r="F259"/>
    </row>
    <row r="260" spans="1:6" ht="12.75">
      <c r="A260"/>
      <c r="C260"/>
      <c r="D260"/>
      <c r="F260"/>
    </row>
    <row r="261" spans="1:6" ht="12.75">
      <c r="A261"/>
      <c r="C261"/>
      <c r="D261"/>
      <c r="F261"/>
    </row>
    <row r="262" spans="1:6" ht="12.75">
      <c r="A262"/>
      <c r="C262"/>
      <c r="D262"/>
      <c r="F262"/>
    </row>
    <row r="263" spans="1:6" ht="12.75">
      <c r="A263"/>
      <c r="C263"/>
      <c r="D263"/>
      <c r="F263"/>
    </row>
    <row r="264" spans="1:6" ht="12.75">
      <c r="A264"/>
      <c r="C264"/>
      <c r="D264"/>
      <c r="F264"/>
    </row>
    <row r="265" spans="1:6" ht="12.75">
      <c r="A265"/>
      <c r="C265"/>
      <c r="D265"/>
      <c r="F265"/>
    </row>
    <row r="266" spans="1:6" ht="12.75">
      <c r="A266"/>
      <c r="C266"/>
      <c r="D266"/>
      <c r="F266"/>
    </row>
    <row r="267" spans="1:6" ht="12.75">
      <c r="A267"/>
      <c r="C267"/>
      <c r="D267"/>
      <c r="F267"/>
    </row>
    <row r="268" spans="1:6" ht="12.75">
      <c r="A268"/>
      <c r="C268"/>
      <c r="D268"/>
      <c r="F268"/>
    </row>
    <row r="269" spans="1:6" ht="12.75">
      <c r="A269"/>
      <c r="C269"/>
      <c r="D269"/>
      <c r="F269"/>
    </row>
    <row r="270" spans="1:6" ht="12.75">
      <c r="A270"/>
      <c r="C270"/>
      <c r="D270"/>
      <c r="F270"/>
    </row>
    <row r="271" spans="1:6" ht="12.75">
      <c r="A271"/>
      <c r="C271"/>
      <c r="D271"/>
      <c r="F271"/>
    </row>
    <row r="272" spans="1:6" ht="12.75">
      <c r="A272"/>
      <c r="C272"/>
      <c r="D272"/>
      <c r="F272"/>
    </row>
    <row r="273" spans="1:6" ht="12.75">
      <c r="A273"/>
      <c r="C273"/>
      <c r="D273"/>
      <c r="F273"/>
    </row>
    <row r="274" spans="1:6" ht="12.75">
      <c r="A274"/>
      <c r="C274"/>
      <c r="D274"/>
      <c r="F274"/>
    </row>
    <row r="275" spans="1:6" ht="12.75">
      <c r="A275"/>
      <c r="C275"/>
      <c r="D275"/>
      <c r="F275"/>
    </row>
    <row r="276" spans="1:6" ht="12.75">
      <c r="A276"/>
      <c r="C276"/>
      <c r="D276"/>
      <c r="F276"/>
    </row>
    <row r="277" spans="1:6" ht="12.75">
      <c r="A277"/>
      <c r="C277"/>
      <c r="D277"/>
      <c r="F277"/>
    </row>
    <row r="278" spans="1:6" ht="12.75">
      <c r="A278"/>
      <c r="C278"/>
      <c r="D278"/>
      <c r="F278"/>
    </row>
    <row r="279" spans="1:6" ht="12.75">
      <c r="A279"/>
      <c r="C279"/>
      <c r="D279"/>
      <c r="F279"/>
    </row>
    <row r="280" spans="1:6" ht="12.75">
      <c r="A280"/>
      <c r="C280"/>
      <c r="D280"/>
      <c r="F280"/>
    </row>
    <row r="281" spans="1:6" ht="12.75">
      <c r="A281"/>
      <c r="C281"/>
      <c r="D281"/>
      <c r="F281"/>
    </row>
    <row r="282" spans="1:6" ht="12.75">
      <c r="A282"/>
      <c r="C282"/>
      <c r="D282"/>
      <c r="F282"/>
    </row>
    <row r="283" spans="1:6" ht="12.75">
      <c r="A283"/>
      <c r="C283"/>
      <c r="D283"/>
      <c r="F283"/>
    </row>
    <row r="284" spans="1:6" ht="12.75">
      <c r="A284"/>
      <c r="C284"/>
      <c r="D284"/>
      <c r="F284"/>
    </row>
    <row r="285" spans="1:6" ht="12.75">
      <c r="A285"/>
      <c r="C285"/>
      <c r="D285"/>
      <c r="F285"/>
    </row>
    <row r="286" spans="1:6" ht="12.75">
      <c r="A286"/>
      <c r="C286"/>
      <c r="D286"/>
      <c r="F286"/>
    </row>
    <row r="287" spans="1:6" ht="12.75">
      <c r="A287"/>
      <c r="C287"/>
      <c r="D287"/>
      <c r="F287"/>
    </row>
    <row r="288" spans="1:6" ht="12.75">
      <c r="A288"/>
      <c r="C288"/>
      <c r="D288"/>
      <c r="F288"/>
    </row>
    <row r="289" spans="1:6" ht="12.75">
      <c r="A289"/>
      <c r="C289"/>
      <c r="D289"/>
      <c r="F289"/>
    </row>
    <row r="290" spans="1:6" ht="12.75">
      <c r="A290"/>
      <c r="C290"/>
      <c r="D290"/>
      <c r="F290"/>
    </row>
    <row r="291" spans="1:6" ht="12.75">
      <c r="A291"/>
      <c r="C291"/>
      <c r="D291"/>
      <c r="F291"/>
    </row>
    <row r="292" spans="1:6" ht="12.75">
      <c r="A292"/>
      <c r="C292"/>
      <c r="D292"/>
      <c r="F292"/>
    </row>
    <row r="293" spans="1:6" ht="12.75">
      <c r="A293"/>
      <c r="C293"/>
      <c r="D293"/>
      <c r="F293"/>
    </row>
    <row r="294" spans="1:6" ht="12.75">
      <c r="A294"/>
      <c r="C294"/>
      <c r="D294"/>
      <c r="F294"/>
    </row>
    <row r="295" spans="1:6" ht="12.75">
      <c r="A295"/>
      <c r="C295"/>
      <c r="D295"/>
      <c r="F295"/>
    </row>
    <row r="296" spans="1:6" ht="12.75">
      <c r="A296"/>
      <c r="C296"/>
      <c r="D296"/>
      <c r="F296"/>
    </row>
    <row r="297" spans="1:6" ht="12.75">
      <c r="A297"/>
      <c r="C297"/>
      <c r="D297"/>
      <c r="F297"/>
    </row>
    <row r="298" spans="1:6" ht="12.75">
      <c r="A298"/>
      <c r="C298"/>
      <c r="D298"/>
      <c r="F298"/>
    </row>
    <row r="299" spans="1:6" ht="12.75">
      <c r="A299"/>
      <c r="C299"/>
      <c r="D299"/>
      <c r="F299"/>
    </row>
    <row r="300" spans="1:6" ht="12.75">
      <c r="A300"/>
      <c r="C300"/>
      <c r="D300"/>
      <c r="F300"/>
    </row>
    <row r="301" spans="1:6" ht="12.75">
      <c r="A301"/>
      <c r="C301"/>
      <c r="D301"/>
      <c r="F301"/>
    </row>
    <row r="302" spans="1:6" ht="12.75">
      <c r="A302"/>
      <c r="C302"/>
      <c r="D302"/>
      <c r="F302"/>
    </row>
    <row r="303" spans="1:6" ht="12.75">
      <c r="A303"/>
      <c r="C303"/>
      <c r="D303"/>
      <c r="F303"/>
    </row>
    <row r="304" spans="1:6" ht="12.75">
      <c r="A304"/>
      <c r="C304"/>
      <c r="D304"/>
      <c r="F304"/>
    </row>
    <row r="305" spans="1:6" ht="12.75">
      <c r="A305"/>
      <c r="C305"/>
      <c r="D305"/>
      <c r="F305"/>
    </row>
    <row r="306" spans="1:6" ht="12.75">
      <c r="A306"/>
      <c r="C306"/>
      <c r="D306"/>
      <c r="F306"/>
    </row>
    <row r="307" spans="1:6" ht="12.75">
      <c r="A307"/>
      <c r="C307"/>
      <c r="D307"/>
      <c r="F307"/>
    </row>
    <row r="308" spans="1:6" ht="12.75">
      <c r="A308"/>
      <c r="C308"/>
      <c r="D308"/>
      <c r="F308"/>
    </row>
    <row r="309" spans="1:6" ht="12.75">
      <c r="A309"/>
      <c r="C309"/>
      <c r="D309"/>
      <c r="F309"/>
    </row>
    <row r="310" spans="1:6" ht="12.75">
      <c r="A310"/>
      <c r="C310"/>
      <c r="D310"/>
      <c r="F310"/>
    </row>
    <row r="311" spans="1:6" ht="12.75">
      <c r="A311"/>
      <c r="C311"/>
      <c r="D311"/>
      <c r="F311"/>
    </row>
    <row r="312" spans="1:6" ht="12.75">
      <c r="A312"/>
      <c r="C312"/>
      <c r="D312"/>
      <c r="F312"/>
    </row>
    <row r="313" spans="1:6" ht="12.75">
      <c r="A313"/>
      <c r="C313"/>
      <c r="D313"/>
      <c r="F313"/>
    </row>
    <row r="314" spans="1:6" ht="12.75">
      <c r="A314"/>
      <c r="C314"/>
      <c r="D314"/>
      <c r="F314"/>
    </row>
    <row r="315" spans="1:6" ht="12.75">
      <c r="A315"/>
      <c r="C315"/>
      <c r="D315"/>
      <c r="F315"/>
    </row>
  </sheetData>
  <sheetProtection/>
  <mergeCells count="135">
    <mergeCell ref="Q63:Q64"/>
    <mergeCell ref="R63:R64"/>
    <mergeCell ref="S63:S64"/>
    <mergeCell ref="T63:T64"/>
    <mergeCell ref="K63:K64"/>
    <mergeCell ref="L63:L64"/>
    <mergeCell ref="M63:M64"/>
    <mergeCell ref="N63:N64"/>
    <mergeCell ref="O63:O64"/>
    <mergeCell ref="P63:P64"/>
    <mergeCell ref="E97:F97"/>
    <mergeCell ref="E102:F102"/>
    <mergeCell ref="E96:F96"/>
    <mergeCell ref="A137:G137"/>
    <mergeCell ref="E99:F99"/>
    <mergeCell ref="E100:F100"/>
    <mergeCell ref="E101:F101"/>
    <mergeCell ref="E103:F103"/>
    <mergeCell ref="E104:F104"/>
    <mergeCell ref="E105:F105"/>
    <mergeCell ref="I137:J137"/>
    <mergeCell ref="A63:A64"/>
    <mergeCell ref="A71:A72"/>
    <mergeCell ref="E69:F69"/>
    <mergeCell ref="E70:F70"/>
    <mergeCell ref="E71:F71"/>
    <mergeCell ref="E94:F94"/>
    <mergeCell ref="E95:F95"/>
    <mergeCell ref="E98:F98"/>
    <mergeCell ref="E109:F109"/>
    <mergeCell ref="A27:A35"/>
    <mergeCell ref="G29:G35"/>
    <mergeCell ref="E27:F35"/>
    <mergeCell ref="E68:F68"/>
    <mergeCell ref="E49:F49"/>
    <mergeCell ref="E43:F43"/>
    <mergeCell ref="E44:F44"/>
    <mergeCell ref="E45:F45"/>
    <mergeCell ref="E56:F56"/>
    <mergeCell ref="G27:K28"/>
    <mergeCell ref="H29:H35"/>
    <mergeCell ref="M31:M35"/>
    <mergeCell ref="N31:N35"/>
    <mergeCell ref="O31:O35"/>
    <mergeCell ref="M27:T29"/>
    <mergeCell ref="J31:J35"/>
    <mergeCell ref="I29:K29"/>
    <mergeCell ref="J30:K30"/>
    <mergeCell ref="K31:K35"/>
    <mergeCell ref="E106:F106"/>
    <mergeCell ref="J63:J64"/>
    <mergeCell ref="G63:G64"/>
    <mergeCell ref="H63:H64"/>
    <mergeCell ref="I63:I64"/>
    <mergeCell ref="E72:F72"/>
    <mergeCell ref="E73:F73"/>
    <mergeCell ref="E74:F74"/>
    <mergeCell ref="E75:F75"/>
    <mergeCell ref="E76:F76"/>
    <mergeCell ref="G25:M25"/>
    <mergeCell ref="E40:F40"/>
    <mergeCell ref="E41:F41"/>
    <mergeCell ref="E42:F42"/>
    <mergeCell ref="E38:F38"/>
    <mergeCell ref="E39:F39"/>
    <mergeCell ref="B25:E25"/>
    <mergeCell ref="E36:F36"/>
    <mergeCell ref="E37:F37"/>
    <mergeCell ref="I30:I35"/>
    <mergeCell ref="E46:F46"/>
    <mergeCell ref="E48:F48"/>
    <mergeCell ref="E67:F67"/>
    <mergeCell ref="E63:F64"/>
    <mergeCell ref="E65:F65"/>
    <mergeCell ref="E66:F66"/>
    <mergeCell ref="E53:F53"/>
    <mergeCell ref="E51:F51"/>
    <mergeCell ref="E47:F47"/>
    <mergeCell ref="E50:F50"/>
    <mergeCell ref="E77:F77"/>
    <mergeCell ref="E78:F78"/>
    <mergeCell ref="E79:F79"/>
    <mergeCell ref="E80:F80"/>
    <mergeCell ref="E81:F81"/>
    <mergeCell ref="E82:F82"/>
    <mergeCell ref="A116:A118"/>
    <mergeCell ref="B116:B118"/>
    <mergeCell ref="A130:G130"/>
    <mergeCell ref="E125:F125"/>
    <mergeCell ref="E84:F84"/>
    <mergeCell ref="E83:F83"/>
    <mergeCell ref="E88:F88"/>
    <mergeCell ref="E89:F89"/>
    <mergeCell ref="E90:F90"/>
    <mergeCell ref="E91:F91"/>
    <mergeCell ref="B123:C123"/>
    <mergeCell ref="E122:F122"/>
    <mergeCell ref="B124:C124"/>
    <mergeCell ref="E123:F123"/>
    <mergeCell ref="A131:B131"/>
    <mergeCell ref="E110:F110"/>
    <mergeCell ref="E112:F112"/>
    <mergeCell ref="E113:F113"/>
    <mergeCell ref="E114:F114"/>
    <mergeCell ref="E116:F116"/>
    <mergeCell ref="E120:F120"/>
    <mergeCell ref="E121:F121"/>
    <mergeCell ref="E124:F124"/>
    <mergeCell ref="I135:K135"/>
    <mergeCell ref="I134:K134"/>
    <mergeCell ref="A133:G133"/>
    <mergeCell ref="A132:G132"/>
    <mergeCell ref="E126:F126"/>
    <mergeCell ref="E129:F129"/>
    <mergeCell ref="A129:B129"/>
    <mergeCell ref="E115:F115"/>
    <mergeCell ref="A136:G136"/>
    <mergeCell ref="I138:J138"/>
    <mergeCell ref="A138:G138"/>
    <mergeCell ref="I132:K132"/>
    <mergeCell ref="I133:K133"/>
    <mergeCell ref="H132:H138"/>
    <mergeCell ref="A134:B135"/>
    <mergeCell ref="I136:J136"/>
    <mergeCell ref="E119:F119"/>
    <mergeCell ref="E93:F93"/>
    <mergeCell ref="T31:T35"/>
    <mergeCell ref="P31:P35"/>
    <mergeCell ref="Q31:Q35"/>
    <mergeCell ref="R31:R35"/>
    <mergeCell ref="S31:S35"/>
    <mergeCell ref="E92:F92"/>
    <mergeCell ref="E85:F85"/>
    <mergeCell ref="E86:F86"/>
    <mergeCell ref="E87:F87"/>
  </mergeCells>
  <printOptions/>
  <pageMargins left="0.3937007874015748" right="0.1968503937007874" top="0" bottom="0" header="0" footer="0"/>
  <pageSetup horizontalDpi="240" verticalDpi="240" orientation="landscape" paperSize="9" scale="91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Уездный предводитель команчей</dc:creator>
  <cp:keywords/>
  <dc:description/>
  <cp:lastModifiedBy>HP</cp:lastModifiedBy>
  <cp:lastPrinted>2013-06-14T16:03:19Z</cp:lastPrinted>
  <dcterms:created xsi:type="dcterms:W3CDTF">1997-10-30T12:24:29Z</dcterms:created>
  <dcterms:modified xsi:type="dcterms:W3CDTF">2017-09-02T06:08:55Z</dcterms:modified>
  <cp:category/>
  <cp:version/>
  <cp:contentType/>
  <cp:contentStatus/>
</cp:coreProperties>
</file>