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2120" windowHeight="9045" tabRatio="603" activeTab="0"/>
  </bookViews>
  <sheets>
    <sheet name="План" sheetId="1" r:id="rId1"/>
  </sheets>
  <definedNames>
    <definedName name="_xlnm.Print_Area" localSheetId="0">'План'!$A$1:$T$147</definedName>
  </definedNames>
  <calcPr fullCalcOnLoad="1"/>
</workbook>
</file>

<file path=xl/sharedStrings.xml><?xml version="1.0" encoding="utf-8"?>
<sst xmlns="http://schemas.openxmlformats.org/spreadsheetml/2006/main" count="691" uniqueCount="240">
  <si>
    <t>Индекс</t>
  </si>
  <si>
    <t>I курс</t>
  </si>
  <si>
    <t>Всего</t>
  </si>
  <si>
    <t>ОГСЭ.00</t>
  </si>
  <si>
    <t>ОГСЭ.01</t>
  </si>
  <si>
    <t>Основы философии</t>
  </si>
  <si>
    <t>ОГСЭ.02</t>
  </si>
  <si>
    <t>ОГСЭ.03</t>
  </si>
  <si>
    <t>ОГСЭ.04</t>
  </si>
  <si>
    <t>Иностранный язык</t>
  </si>
  <si>
    <t>Физическая культура</t>
  </si>
  <si>
    <t>История</t>
  </si>
  <si>
    <t>ЕН.00</t>
  </si>
  <si>
    <t>Математика</t>
  </si>
  <si>
    <t>Физика</t>
  </si>
  <si>
    <t>Общепрофессиональные дисциплины</t>
  </si>
  <si>
    <t>Безопасность жизнедеятельности</t>
  </si>
  <si>
    <t>ОБЖ</t>
  </si>
  <si>
    <t>ОД.05</t>
  </si>
  <si>
    <t>ОГСЭ.05</t>
  </si>
  <si>
    <t>3</t>
  </si>
  <si>
    <t>2</t>
  </si>
  <si>
    <t>ПП.01</t>
  </si>
  <si>
    <t>ПП.02</t>
  </si>
  <si>
    <t>ПП.03</t>
  </si>
  <si>
    <t>Биология</t>
  </si>
  <si>
    <t>Технология</t>
  </si>
  <si>
    <t>Введение в специальность</t>
  </si>
  <si>
    <t>11</t>
  </si>
  <si>
    <t xml:space="preserve">                                                                                                                                                               </t>
  </si>
  <si>
    <t>17</t>
  </si>
  <si>
    <t>ОД.05.01</t>
  </si>
  <si>
    <t>2 курс</t>
  </si>
  <si>
    <t>3 курс</t>
  </si>
  <si>
    <t>4 курс</t>
  </si>
  <si>
    <t>13</t>
  </si>
  <si>
    <t xml:space="preserve">                 3 План учебного процесса</t>
  </si>
  <si>
    <t>Общеобразовательный цикл</t>
  </si>
  <si>
    <t>Наименование циклов,</t>
  </si>
  <si>
    <t>дисциплин, профессиональных</t>
  </si>
  <si>
    <t>модулей, МДК, практик</t>
  </si>
  <si>
    <t>Учебная нагрузка обучающихся (час.)</t>
  </si>
  <si>
    <t>нед</t>
  </si>
  <si>
    <t>О.00</t>
  </si>
  <si>
    <t>Химия</t>
  </si>
  <si>
    <t xml:space="preserve">экономический цикл </t>
  </si>
  <si>
    <t>Общий гуманитарный и социально-</t>
  </si>
  <si>
    <t>естественнонаучный цикл</t>
  </si>
  <si>
    <t xml:space="preserve">Математический и общий </t>
  </si>
  <si>
    <t>ЕН.01.</t>
  </si>
  <si>
    <t>ЕН.02.</t>
  </si>
  <si>
    <t>ЕН.03.</t>
  </si>
  <si>
    <t>Профессиональный цикл</t>
  </si>
  <si>
    <t>П.00</t>
  </si>
  <si>
    <t>ОП.00</t>
  </si>
  <si>
    <t>Правовое обеспечение профессиональной деятельности</t>
  </si>
  <si>
    <t>Профессиональные модули</t>
  </si>
  <si>
    <t>ПМ.00</t>
  </si>
  <si>
    <t>ПМ.01</t>
  </si>
  <si>
    <t>МДК.01.01</t>
  </si>
  <si>
    <t>МДК.01.02</t>
  </si>
  <si>
    <t>ПМ.02</t>
  </si>
  <si>
    <t>УП.01</t>
  </si>
  <si>
    <t>МДК.02.01</t>
  </si>
  <si>
    <t>ПМ.03</t>
  </si>
  <si>
    <t>МДК.03.01</t>
  </si>
  <si>
    <t>МДК.03.02</t>
  </si>
  <si>
    <t>УП.02</t>
  </si>
  <si>
    <t>УП.03</t>
  </si>
  <si>
    <t>ПМ.04</t>
  </si>
  <si>
    <t>ПДП</t>
  </si>
  <si>
    <t>Преддипломная практика</t>
  </si>
  <si>
    <t>ГИА</t>
  </si>
  <si>
    <t>Государственная итоговая аттестация</t>
  </si>
  <si>
    <t>учебной практики</t>
  </si>
  <si>
    <t>дисциплин и МДК</t>
  </si>
  <si>
    <t>экзаменов</t>
  </si>
  <si>
    <t>дифф. зачетов</t>
  </si>
  <si>
    <t>зачетов</t>
  </si>
  <si>
    <t>Экологические основы</t>
  </si>
  <si>
    <t>природопользования</t>
  </si>
  <si>
    <t>Инженерная графика</t>
  </si>
  <si>
    <t>Электротехника</t>
  </si>
  <si>
    <t>Электронная техника</t>
  </si>
  <si>
    <t>Материаловедение, электрорадиоматериалы и радиокомпоненты</t>
  </si>
  <si>
    <t>Метрология, стандартизация и сертификация</t>
  </si>
  <si>
    <t>Вычислительная техника</t>
  </si>
  <si>
    <t>Электрорадиоизмерения</t>
  </si>
  <si>
    <t>Информационные технологиии в профессиональной деятельности</t>
  </si>
  <si>
    <t>Охрана труда</t>
  </si>
  <si>
    <t>Экономика организации</t>
  </si>
  <si>
    <t>Управление персоналом</t>
  </si>
  <si>
    <t>Методы проведения стандартных и сертификационных испытаний</t>
  </si>
  <si>
    <t>Основы компьютерного моделирования</t>
  </si>
  <si>
    <t>Выполнение сборки, монтажа и демонтажа устройств, блоков и приборов различных видов радиоэлектронной техники</t>
  </si>
  <si>
    <t>Технология монтажа устройств, блоков и приборов радиоэлектронной техники</t>
  </si>
  <si>
    <t>Технология сборки устройств, блоков и приборов радиоэлектронной техники</t>
  </si>
  <si>
    <t>Выполнение настройки, регулировки и проведение стандартных и сертификационных испытаний устройств, блоков и приборов радиоэлектронной техники</t>
  </si>
  <si>
    <t>Методы эксплуатации контрольно-измерительного оборудования и технологического оснащения сборки и монтажа</t>
  </si>
  <si>
    <t>МДК.02.02</t>
  </si>
  <si>
    <t>Методы настройки и регулировки устройств и блоков радиоэлектронных приборов</t>
  </si>
  <si>
    <t>МДК.02.03</t>
  </si>
  <si>
    <t>Проведение диагностики и ремонта различных видов радиоэлектронной техники</t>
  </si>
  <si>
    <t>Теоретические основы диагностики обнаружения отказов и дефектов различных видов радиоэлектронной техники</t>
  </si>
  <si>
    <t>Теоретические основы ремонта различных видов радиоэлектронной техники</t>
  </si>
  <si>
    <t>Русский язык и культура речи</t>
  </si>
  <si>
    <t>Импульсная техника</t>
  </si>
  <si>
    <t>Основы радиолокации и радионавигации</t>
  </si>
  <si>
    <t>Электрооборудование автомобилей</t>
  </si>
  <si>
    <t>Устройство автомобиля</t>
  </si>
  <si>
    <t>МДК.04.01</t>
  </si>
  <si>
    <t>УП.04</t>
  </si>
  <si>
    <t>Источники питания радиоаппаратуры</t>
  </si>
  <si>
    <t>ДЗ</t>
  </si>
  <si>
    <t>4 нед.</t>
  </si>
  <si>
    <t>Навыки поиска работы</t>
  </si>
  <si>
    <t>ОГСЭ 06</t>
  </si>
  <si>
    <t>Э</t>
  </si>
  <si>
    <t>З/З/З/З/ДЗ</t>
  </si>
  <si>
    <t>-</t>
  </si>
  <si>
    <t>-/2/1</t>
  </si>
  <si>
    <t>-/Э</t>
  </si>
  <si>
    <t>6 нед.</t>
  </si>
  <si>
    <t>-/ДЗ/ДЗ/Э/ДЗ</t>
  </si>
  <si>
    <t>Э(к)</t>
  </si>
  <si>
    <t>0</t>
  </si>
  <si>
    <t>-,Э</t>
  </si>
  <si>
    <t>-,ДЗ</t>
  </si>
  <si>
    <t>З,ДЗ</t>
  </si>
  <si>
    <t>1/11/3</t>
  </si>
  <si>
    <t>4/8/1</t>
  </si>
  <si>
    <t>3. План учебного процесса</t>
  </si>
  <si>
    <r>
      <t xml:space="preserve">Выполнение дипломной работы с </t>
    </r>
    <r>
      <rPr>
        <u val="single"/>
        <sz val="10"/>
        <rFont val="Arial Cyr"/>
        <family val="0"/>
      </rPr>
      <t>18 мая</t>
    </r>
    <r>
      <rPr>
        <sz val="10"/>
        <rFont val="Arial Cyr"/>
        <family val="0"/>
      </rPr>
      <t xml:space="preserve"> по </t>
    </r>
    <r>
      <rPr>
        <u val="single"/>
        <sz val="10"/>
        <rFont val="Arial Cyr"/>
        <family val="0"/>
      </rPr>
      <t xml:space="preserve">14 июня </t>
    </r>
    <r>
      <rPr>
        <sz val="10"/>
        <rFont val="Arial Cyr"/>
        <family val="0"/>
      </rPr>
      <t xml:space="preserve">(всего 4 недели) </t>
    </r>
  </si>
  <si>
    <t>Защита дипломной работы с 15 июня по 28 июня (всего 2 недели)</t>
  </si>
  <si>
    <t>1</t>
  </si>
  <si>
    <t>4</t>
  </si>
  <si>
    <t>5</t>
  </si>
  <si>
    <t>6</t>
  </si>
  <si>
    <t>7</t>
  </si>
  <si>
    <t>9</t>
  </si>
  <si>
    <t>10</t>
  </si>
  <si>
    <t>12</t>
  </si>
  <si>
    <t>Учебная практика</t>
  </si>
  <si>
    <t>Производственная практика</t>
  </si>
  <si>
    <t>40</t>
  </si>
  <si>
    <t>42</t>
  </si>
  <si>
    <t>43</t>
  </si>
  <si>
    <t>48</t>
  </si>
  <si>
    <t>49</t>
  </si>
  <si>
    <t>53</t>
  </si>
  <si>
    <t>54</t>
  </si>
  <si>
    <t>55</t>
  </si>
  <si>
    <t>59</t>
  </si>
  <si>
    <t xml:space="preserve">производств. практики </t>
  </si>
  <si>
    <t>преддипломн. практики</t>
  </si>
  <si>
    <t>144</t>
  </si>
  <si>
    <t xml:space="preserve">Формы промежуточной аттестации </t>
  </si>
  <si>
    <t xml:space="preserve">Обязательная </t>
  </si>
  <si>
    <t>в т.ч.</t>
  </si>
  <si>
    <t>максимальная</t>
  </si>
  <si>
    <t>Распределение обязательной учебной нагрузки по курсам и семестрам (час. в семестр)</t>
  </si>
  <si>
    <t>Самостоятельная учебная работа</t>
  </si>
  <si>
    <t>всего занятий</t>
  </si>
  <si>
    <t>курсовых работ (проектов)</t>
  </si>
  <si>
    <t>лаб. и практич. занятий</t>
  </si>
  <si>
    <t>2 сем. 22 нед.</t>
  </si>
  <si>
    <t>3      сем. 16 нед.</t>
  </si>
  <si>
    <t>4 сем. 23,5 нед.</t>
  </si>
  <si>
    <t>5      сем. 16 нед.</t>
  </si>
  <si>
    <t>6      сем. 23,5 нед.</t>
  </si>
  <si>
    <t>7      сем. 30 нед.</t>
  </si>
  <si>
    <t>8      сем. 10 нед.</t>
  </si>
  <si>
    <t>1   сем. 17 нед.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</si>
  <si>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</si>
  <si>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</si>
  <si>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</si>
  <si>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</si>
  <si>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</si>
  <si>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</si>
  <si>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</si>
  <si>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</si>
  <si>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</si>
  <si>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</si>
  <si>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</si>
  <si>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</si>
  <si>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</si>
  <si>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</si>
  <si>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</si>
  <si>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</si>
  <si>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</si>
  <si>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</si>
  <si>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</si>
  <si>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18</t>
  </si>
  <si>
    <t>19</t>
  </si>
  <si>
    <t>Радиотехнические цепи и сигналы</t>
  </si>
  <si>
    <t>Антенно-фидерные устройства и распространение радиоволн</t>
  </si>
  <si>
    <t>ОП.20</t>
  </si>
  <si>
    <t>ПП.04</t>
  </si>
  <si>
    <t>72</t>
  </si>
  <si>
    <t>Выполнение работ по профессии "Монтажник радиоэлектронной аппаратуры и приборов"</t>
  </si>
  <si>
    <t>Технология монтажа и сборки радиотехнической аппаратуры и приборов</t>
  </si>
  <si>
    <t xml:space="preserve">Консультации на учебную группу из расчета 4 часа в год на одного обучающегося </t>
  </si>
  <si>
    <t>ОП.21</t>
  </si>
  <si>
    <t>Основы предпринимательского дела</t>
  </si>
  <si>
    <t>-/11/10</t>
  </si>
  <si>
    <t>-/9/8</t>
  </si>
  <si>
    <t>-/20/18</t>
  </si>
  <si>
    <t>5/41/23</t>
  </si>
  <si>
    <r>
      <t xml:space="preserve">Государственная итоговая аттестация </t>
    </r>
    <r>
      <rPr>
        <sz val="10"/>
        <rFont val="Arial Cyr"/>
        <family val="0"/>
      </rPr>
      <t xml:space="preserve">                     </t>
    </r>
    <r>
      <rPr>
        <b/>
        <sz val="10"/>
        <rFont val="Arial Cyr"/>
        <family val="0"/>
      </rPr>
      <t xml:space="preserve">1. Программа базовой подготовки  </t>
    </r>
    <r>
      <rPr>
        <sz val="10"/>
        <rFont val="Arial Cyr"/>
        <family val="0"/>
      </rPr>
      <t xml:space="preserve">                                         1.1 Выпускная квалификационная работа в виде      дипломной работы</t>
    </r>
  </si>
  <si>
    <t>ОУД.00</t>
  </si>
  <si>
    <t>ОУД.01</t>
  </si>
  <si>
    <t>ОУД.02</t>
  </si>
  <si>
    <t>ОУД.03</t>
  </si>
  <si>
    <t>ОУД.04</t>
  </si>
  <si>
    <t>ОУД.05</t>
  </si>
  <si>
    <t>ОУД.06</t>
  </si>
  <si>
    <t>ОУД.07</t>
  </si>
  <si>
    <t xml:space="preserve">Информатика </t>
  </si>
  <si>
    <t>ОУД.08</t>
  </si>
  <si>
    <t>ОУД.09</t>
  </si>
  <si>
    <t>ОУД.10</t>
  </si>
  <si>
    <t>Обществознание (вкл. экономику и право)</t>
  </si>
  <si>
    <t>Экология</t>
  </si>
  <si>
    <t>ДУД.01</t>
  </si>
  <si>
    <t xml:space="preserve">Технология </t>
  </si>
  <si>
    <t>-.,ДЗ</t>
  </si>
  <si>
    <t>Индивидуальный проект на 1 курсе выполняется в рамках учебного времени, отведенного на внеаудиторную самостоятельную работу, при изучении дисциплины "Технология"</t>
  </si>
  <si>
    <t>Общие учебные дисциплины из обязательных предметных областей</t>
  </si>
  <si>
    <t>Учебные дисциплины по выбору из обязательных предметных областей</t>
  </si>
  <si>
    <t>Дополнительные учебные дисциплины</t>
  </si>
  <si>
    <t>-,Эк</t>
  </si>
  <si>
    <t>Эк</t>
  </si>
  <si>
    <t>Литература</t>
  </si>
  <si>
    <t xml:space="preserve">Русский язык </t>
  </si>
  <si>
    <t>ОУД.11</t>
  </si>
  <si>
    <t>ОУД.12</t>
  </si>
  <si>
    <t>ОУД.17</t>
  </si>
  <si>
    <t>ОУД.19</t>
  </si>
  <si>
    <t>Астрономия</t>
  </si>
  <si>
    <t xml:space="preserve">Математика (включая алгебру и начала математического анализа, геометрию)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</si>
</sst>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color indexed="10"/>
      <name val="Arial Cyr"/>
      <family val="2"/>
    </font>
    <font>
      <sz val="10"/>
      <color indexed="50"/>
      <name val="Arial Cyr"/>
      <family val="2"/>
    </font>
    <font>
      <sz val="8"/>
      <color indexed="50"/>
      <name val="Arial Cyr"/>
      <family val="2"/>
    </font>
    <font>
      <sz val="10"/>
      <color indexed="10"/>
      <name val="Arial Cyr"/>
      <family val="0"/>
    </font>
    <font>
      <sz val="10"/>
      <color indexed="17"/>
      <name val="Arial Cyr"/>
      <family val="2"/>
    </font>
    <font>
      <sz val="7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sz val="9"/>
      <color indexed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6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18" borderId="13" xfId="0" applyFill="1" applyBorder="1" applyAlignment="1">
      <alignment/>
    </xf>
    <xf numFmtId="0" fontId="0" fillId="18" borderId="23" xfId="0" applyFill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0" fillId="18" borderId="24" xfId="0" applyFill="1" applyBorder="1" applyAlignment="1">
      <alignment/>
    </xf>
    <xf numFmtId="0" fontId="0" fillId="0" borderId="24" xfId="0" applyBorder="1" applyAlignment="1">
      <alignment/>
    </xf>
    <xf numFmtId="0" fontId="0" fillId="18" borderId="16" xfId="0" applyFill="1" applyBorder="1" applyAlignment="1">
      <alignment/>
    </xf>
    <xf numFmtId="0" fontId="1" fillId="0" borderId="16" xfId="0" applyFont="1" applyBorder="1" applyAlignment="1">
      <alignment/>
    </xf>
    <xf numFmtId="0" fontId="0" fillId="0" borderId="20" xfId="0" applyNumberForma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49" fontId="0" fillId="0" borderId="26" xfId="0" applyNumberFormat="1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49" fontId="0" fillId="0" borderId="26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28" xfId="0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30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4" fillId="0" borderId="31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18" borderId="10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1" fontId="1" fillId="0" borderId="23" xfId="0" applyNumberFormat="1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1" fontId="0" fillId="19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2" xfId="0" applyFont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24" xfId="0" applyBorder="1" applyAlignment="1">
      <alignment horizontal="right"/>
    </xf>
    <xf numFmtId="1" fontId="0" fillId="19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/>
    </xf>
    <xf numFmtId="49" fontId="5" fillId="0" borderId="33" xfId="0" applyNumberFormat="1" applyFont="1" applyBorder="1" applyAlignment="1">
      <alignment horizontal="center"/>
    </xf>
    <xf numFmtId="0" fontId="0" fillId="18" borderId="36" xfId="0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8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3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18" borderId="16" xfId="0" applyFont="1" applyFill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18" borderId="24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2" xfId="0" applyBorder="1" applyAlignment="1">
      <alignment/>
    </xf>
    <xf numFmtId="0" fontId="0" fillId="0" borderId="34" xfId="0" applyFont="1" applyBorder="1" applyAlignment="1">
      <alignment vertical="top" wrapText="1"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19" borderId="11" xfId="0" applyNumberFormat="1" applyFont="1" applyFill="1" applyBorder="1" applyAlignment="1">
      <alignment horizontal="center"/>
    </xf>
    <xf numFmtId="0" fontId="0" fillId="0" borderId="33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16" xfId="0" applyFont="1" applyBorder="1" applyAlignment="1">
      <alignment/>
    </xf>
    <xf numFmtId="1" fontId="1" fillId="0" borderId="16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1" fillId="0" borderId="42" xfId="0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35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45" xfId="0" applyFont="1" applyBorder="1" applyAlignment="1">
      <alignment horizontal="centerContinuous"/>
    </xf>
    <xf numFmtId="0" fontId="0" fillId="0" borderId="19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8" fillId="0" borderId="39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39" xfId="0" applyFont="1" applyBorder="1" applyAlignment="1">
      <alignment horizontal="center" vertical="top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5" xfId="0" applyFont="1" applyBorder="1" applyAlignment="1">
      <alignment/>
    </xf>
    <xf numFmtId="49" fontId="0" fillId="0" borderId="14" xfId="0" applyNumberFormat="1" applyFont="1" applyBorder="1" applyAlignment="1">
      <alignment horizontal="centerContinuous"/>
    </xf>
    <xf numFmtId="0" fontId="1" fillId="0" borderId="33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0" fillId="0" borderId="18" xfId="0" applyFont="1" applyBorder="1" applyAlignment="1">
      <alignment horizontal="centerContinuous"/>
    </xf>
    <xf numFmtId="0" fontId="0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18" borderId="23" xfId="0" applyFont="1" applyFill="1" applyBorder="1" applyAlignment="1">
      <alignment horizontal="center"/>
    </xf>
    <xf numFmtId="0" fontId="4" fillId="0" borderId="39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center"/>
    </xf>
    <xf numFmtId="0" fontId="0" fillId="18" borderId="33" xfId="0" applyFill="1" applyBorder="1" applyAlignment="1">
      <alignment/>
    </xf>
    <xf numFmtId="0" fontId="0" fillId="18" borderId="2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18" borderId="33" xfId="0" applyFill="1" applyBorder="1" applyAlignment="1">
      <alignment horizontal="center"/>
    </xf>
    <xf numFmtId="0" fontId="0" fillId="18" borderId="47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18" borderId="18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23" xfId="0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0" fillId="18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4" fillId="0" borderId="48" xfId="0" applyFont="1" applyBorder="1" applyAlignment="1">
      <alignment horizontal="center" vertical="top"/>
    </xf>
    <xf numFmtId="0" fontId="0" fillId="0" borderId="4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0" fillId="0" borderId="38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Continuous"/>
    </xf>
    <xf numFmtId="0" fontId="0" fillId="0" borderId="50" xfId="0" applyFont="1" applyBorder="1" applyAlignment="1">
      <alignment horizontal="centerContinuous"/>
    </xf>
    <xf numFmtId="0" fontId="6" fillId="0" borderId="39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8" fillId="0" borderId="39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28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19" borderId="10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left" vertical="top"/>
    </xf>
    <xf numFmtId="0" fontId="8" fillId="0" borderId="52" xfId="0" applyFont="1" applyBorder="1" applyAlignment="1">
      <alignment vertical="top" wrapText="1"/>
    </xf>
    <xf numFmtId="0" fontId="1" fillId="0" borderId="13" xfId="0" applyFont="1" applyBorder="1" applyAlignment="1">
      <alignment horizontal="left" wrapText="1"/>
    </xf>
    <xf numFmtId="0" fontId="1" fillId="0" borderId="39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8" fillId="0" borderId="48" xfId="0" applyFont="1" applyBorder="1" applyAlignment="1">
      <alignment vertical="top"/>
    </xf>
    <xf numFmtId="0" fontId="6" fillId="0" borderId="34" xfId="0" applyFont="1" applyBorder="1" applyAlignment="1">
      <alignment vertical="top" wrapText="1"/>
    </xf>
    <xf numFmtId="0" fontId="6" fillId="0" borderId="48" xfId="0" applyFont="1" applyBorder="1" applyAlignment="1">
      <alignment horizontal="center" vertical="center"/>
    </xf>
    <xf numFmtId="0" fontId="8" fillId="0" borderId="23" xfId="0" applyFont="1" applyBorder="1" applyAlignment="1">
      <alignment horizontal="left" wrapText="1"/>
    </xf>
    <xf numFmtId="0" fontId="0" fillId="0" borderId="33" xfId="0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4" fillId="0" borderId="53" xfId="0" applyFont="1" applyBorder="1" applyAlignment="1">
      <alignment/>
    </xf>
    <xf numFmtId="0" fontId="0" fillId="0" borderId="35" xfId="0" applyBorder="1" applyAlignment="1">
      <alignment vertical="justify" wrapText="1"/>
    </xf>
    <xf numFmtId="0" fontId="1" fillId="0" borderId="0" xfId="0" applyFont="1" applyBorder="1" applyAlignment="1">
      <alignment horizontal="center" vertical="center" textRotation="90"/>
    </xf>
    <xf numFmtId="0" fontId="0" fillId="0" borderId="23" xfId="0" applyFont="1" applyBorder="1" applyAlignment="1">
      <alignment vertical="center" wrapText="1"/>
    </xf>
    <xf numFmtId="0" fontId="0" fillId="18" borderId="16" xfId="0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0" fillId="0" borderId="31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0" fillId="0" borderId="48" xfId="0" applyFont="1" applyBorder="1" applyAlignment="1">
      <alignment vertical="top"/>
    </xf>
    <xf numFmtId="0" fontId="5" fillId="0" borderId="31" xfId="0" applyFont="1" applyBorder="1" applyAlignment="1">
      <alignment horizontal="center"/>
    </xf>
    <xf numFmtId="0" fontId="0" fillId="18" borderId="31" xfId="0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8" fillId="0" borderId="34" xfId="0" applyFont="1" applyBorder="1" applyAlignment="1">
      <alignment horizontal="right" vertical="center"/>
    </xf>
    <xf numFmtId="0" fontId="0" fillId="0" borderId="34" xfId="0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18" borderId="16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" fillId="0" borderId="48" xfId="0" applyFont="1" applyBorder="1" applyAlignment="1">
      <alignment vertical="top"/>
    </xf>
    <xf numFmtId="0" fontId="0" fillId="0" borderId="3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49" fontId="0" fillId="19" borderId="10" xfId="0" applyNumberFormat="1" applyFon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57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49" fontId="0" fillId="0" borderId="59" xfId="0" applyNumberFormat="1" applyBorder="1" applyAlignment="1">
      <alignment horizontal="center"/>
    </xf>
    <xf numFmtId="0" fontId="0" fillId="0" borderId="0" xfId="0" applyAlignment="1">
      <alignment vertical="justify" wrapText="1"/>
    </xf>
    <xf numFmtId="0" fontId="0" fillId="0" borderId="17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19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19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23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49" fontId="0" fillId="19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1" fontId="9" fillId="0" borderId="1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18" borderId="16" xfId="0" applyNumberForma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/>
    </xf>
    <xf numFmtId="49" fontId="0" fillId="0" borderId="61" xfId="0" applyNumberFormat="1" applyBorder="1" applyAlignment="1">
      <alignment horizontal="center"/>
    </xf>
    <xf numFmtId="0" fontId="0" fillId="0" borderId="32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46" xfId="0" applyFont="1" applyBorder="1" applyAlignment="1">
      <alignment horizontal="centerContinuous"/>
    </xf>
    <xf numFmtId="0" fontId="0" fillId="0" borderId="6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/>
    </xf>
    <xf numFmtId="1" fontId="0" fillId="0" borderId="55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49" fontId="10" fillId="0" borderId="48" xfId="0" applyNumberFormat="1" applyFont="1" applyBorder="1" applyAlignment="1">
      <alignment vertical="top" wrapText="1"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top"/>
    </xf>
    <xf numFmtId="0" fontId="11" fillId="0" borderId="48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6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1" fontId="0" fillId="0" borderId="22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13" fillId="0" borderId="19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17" xfId="0" applyFont="1" applyBorder="1" applyAlignment="1">
      <alignment wrapText="1"/>
    </xf>
    <xf numFmtId="0" fontId="18" fillId="0" borderId="10" xfId="53" applyNumberFormat="1" applyFont="1" applyFill="1" applyBorder="1" applyAlignment="1" applyProtection="1">
      <alignment horizontal="left" vertical="top"/>
      <protection/>
    </xf>
    <xf numFmtId="0" fontId="19" fillId="0" borderId="15" xfId="0" applyFont="1" applyBorder="1" applyAlignment="1">
      <alignment/>
    </xf>
    <xf numFmtId="0" fontId="19" fillId="0" borderId="10" xfId="53" applyNumberFormat="1" applyFont="1" applyFill="1" applyBorder="1" applyAlignment="1" applyProtection="1">
      <alignment horizontal="left" vertical="top"/>
      <protection/>
    </xf>
    <xf numFmtId="0" fontId="19" fillId="0" borderId="10" xfId="53" applyNumberFormat="1" applyFont="1" applyFill="1" applyBorder="1" applyAlignment="1" applyProtection="1">
      <alignment horizontal="left" vertical="top" wrapText="1"/>
      <protection/>
    </xf>
    <xf numFmtId="0" fontId="17" fillId="0" borderId="34" xfId="0" applyFont="1" applyBorder="1" applyAlignment="1">
      <alignment vertical="center" wrapText="1"/>
    </xf>
    <xf numFmtId="0" fontId="1" fillId="0" borderId="29" xfId="0" applyFont="1" applyBorder="1" applyAlignment="1">
      <alignment horizontal="center"/>
    </xf>
    <xf numFmtId="0" fontId="18" fillId="0" borderId="34" xfId="53" applyNumberFormat="1" applyFont="1" applyFill="1" applyBorder="1" applyAlignment="1" applyProtection="1">
      <alignment horizontal="left" vertical="top"/>
      <protection/>
    </xf>
    <xf numFmtId="0" fontId="20" fillId="0" borderId="10" xfId="53" applyNumberFormat="1" applyFont="1" applyFill="1" applyBorder="1" applyAlignment="1" applyProtection="1">
      <alignment horizontal="left" vertical="top"/>
      <protection/>
    </xf>
    <xf numFmtId="1" fontId="0" fillId="0" borderId="10" xfId="0" applyNumberFormat="1" applyFont="1" applyBorder="1" applyAlignment="1">
      <alignment horizontal="center"/>
    </xf>
    <xf numFmtId="0" fontId="19" fillId="0" borderId="24" xfId="53" applyNumberFormat="1" applyFont="1" applyFill="1" applyBorder="1" applyAlignment="1" applyProtection="1">
      <alignment horizontal="center" vertical="center" wrapText="1"/>
      <protection/>
    </xf>
    <xf numFmtId="0" fontId="19" fillId="0" borderId="12" xfId="53" applyNumberFormat="1" applyFont="1" applyFill="1" applyBorder="1" applyAlignment="1" applyProtection="1">
      <alignment horizontal="center" vertical="center" wrapText="1"/>
      <protection/>
    </xf>
    <xf numFmtId="0" fontId="21" fillId="0" borderId="12" xfId="53" applyNumberFormat="1" applyFont="1" applyFill="1" applyBorder="1" applyAlignment="1" applyProtection="1">
      <alignment horizontal="center" vertical="center" wrapText="1"/>
      <protection/>
    </xf>
    <xf numFmtId="0" fontId="22" fillId="0" borderId="10" xfId="53" applyNumberFormat="1" applyFont="1" applyFill="1" applyBorder="1" applyAlignment="1" applyProtection="1">
      <alignment horizontal="center" vertical="top"/>
      <protection/>
    </xf>
    <xf numFmtId="1" fontId="0" fillId="0" borderId="2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" fontId="22" fillId="0" borderId="10" xfId="53" applyNumberFormat="1" applyFont="1" applyFill="1" applyBorder="1" applyAlignment="1" applyProtection="1">
      <alignment horizontal="center" vertical="top"/>
      <protection/>
    </xf>
    <xf numFmtId="0" fontId="1" fillId="0" borderId="21" xfId="0" applyNumberFormat="1" applyFont="1" applyBorder="1" applyAlignment="1">
      <alignment/>
    </xf>
    <xf numFmtId="0" fontId="6" fillId="0" borderId="35" xfId="0" applyFont="1" applyBorder="1" applyAlignment="1">
      <alignment wrapText="1"/>
    </xf>
    <xf numFmtId="0" fontId="0" fillId="0" borderId="22" xfId="0" applyFont="1" applyBorder="1" applyAlignment="1">
      <alignment/>
    </xf>
    <xf numFmtId="0" fontId="1" fillId="0" borderId="2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8" fillId="0" borderId="10" xfId="53" applyNumberFormat="1" applyFont="1" applyFill="1" applyBorder="1" applyAlignment="1" applyProtection="1">
      <alignment horizontal="left" vertical="center"/>
      <protection/>
    </xf>
    <xf numFmtId="0" fontId="1" fillId="0" borderId="44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0" fillId="0" borderId="64" xfId="0" applyBorder="1" applyAlignment="1">
      <alignment/>
    </xf>
    <xf numFmtId="0" fontId="0" fillId="0" borderId="0" xfId="0" applyAlignment="1">
      <alignment/>
    </xf>
    <xf numFmtId="0" fontId="6" fillId="0" borderId="64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22" xfId="0" applyFont="1" applyBorder="1" applyAlignment="1">
      <alignment/>
    </xf>
    <xf numFmtId="0" fontId="1" fillId="0" borderId="65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0" fontId="0" fillId="0" borderId="66" xfId="0" applyBorder="1" applyAlignment="1">
      <alignment/>
    </xf>
    <xf numFmtId="0" fontId="0" fillId="0" borderId="17" xfId="0" applyBorder="1" applyAlignment="1">
      <alignment/>
    </xf>
    <xf numFmtId="0" fontId="0" fillId="0" borderId="67" xfId="0" applyBorder="1" applyAlignment="1">
      <alignment/>
    </xf>
    <xf numFmtId="0" fontId="6" fillId="0" borderId="40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horizontal="left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23" xfId="0" applyBorder="1" applyAlignment="1">
      <alignment/>
    </xf>
    <xf numFmtId="49" fontId="9" fillId="0" borderId="4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59" xfId="0" applyFont="1" applyBorder="1" applyAlignment="1">
      <alignment horizontal="right"/>
    </xf>
    <xf numFmtId="0" fontId="1" fillId="0" borderId="58" xfId="0" applyFont="1" applyBorder="1" applyAlignment="1">
      <alignment horizontal="right"/>
    </xf>
    <xf numFmtId="0" fontId="0" fillId="0" borderId="59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Border="1" applyAlignment="1">
      <alignment/>
    </xf>
    <xf numFmtId="49" fontId="0" fillId="0" borderId="4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40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0" fillId="0" borderId="23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center" vertical="center" textRotation="90" wrapText="1"/>
    </xf>
    <xf numFmtId="0" fontId="16" fillId="0" borderId="0" xfId="0" applyFont="1" applyAlignment="1">
      <alignment/>
    </xf>
    <xf numFmtId="49" fontId="0" fillId="0" borderId="63" xfId="0" applyNumberFormat="1" applyFont="1" applyBorder="1" applyAlignment="1">
      <alignment horizontal="center" vertical="center" wrapText="1"/>
    </xf>
    <xf numFmtId="49" fontId="0" fillId="0" borderId="39" xfId="0" applyNumberFormat="1" applyBorder="1" applyAlignment="1">
      <alignment vertical="center" wrapText="1"/>
    </xf>
    <xf numFmtId="49" fontId="0" fillId="0" borderId="70" xfId="0" applyNumberFormat="1" applyBorder="1" applyAlignment="1">
      <alignment vertical="center" wrapText="1"/>
    </xf>
    <xf numFmtId="0" fontId="6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5" fillId="0" borderId="7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74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9" fontId="14" fillId="0" borderId="40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33" xfId="0" applyBorder="1" applyAlignment="1">
      <alignment horizontal="center"/>
    </xf>
    <xf numFmtId="49" fontId="0" fillId="0" borderId="47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0" fillId="0" borderId="4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6" fillId="0" borderId="65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1" fontId="1" fillId="0" borderId="40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" fillId="0" borderId="65" xfId="0" applyFont="1" applyBorder="1" applyAlignment="1">
      <alignment horizontal="center" vertical="center" textRotation="90" wrapText="1"/>
    </xf>
    <xf numFmtId="0" fontId="0" fillId="0" borderId="68" xfId="0" applyBorder="1" applyAlignment="1">
      <alignment horizontal="center" vertical="center" textRotation="90" wrapText="1"/>
    </xf>
    <xf numFmtId="0" fontId="0" fillId="0" borderId="64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66" xfId="0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49" fontId="1" fillId="0" borderId="4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График" xfId="61"/>
    <cellStyle name="Тысячи_График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IT324"/>
  <sheetViews>
    <sheetView showZeros="0" tabSelected="1" view="pageBreakPreview" zoomScaleNormal="75" zoomScaleSheetLayoutView="100" zoomScalePageLayoutView="0" workbookViewId="0" topLeftCell="A69">
      <selection activeCell="P47" sqref="P47"/>
    </sheetView>
  </sheetViews>
  <sheetFormatPr defaultColWidth="9.00390625" defaultRowHeight="12.75"/>
  <cols>
    <col min="1" max="1" width="8.25390625" style="4" customWidth="1"/>
    <col min="2" max="2" width="38.625" style="0" customWidth="1"/>
    <col min="3" max="4" width="5.75390625" style="28" hidden="1" customWidth="1"/>
    <col min="5" max="5" width="6.00390625" style="0" customWidth="1"/>
    <col min="6" max="6" width="4.625" style="4" customWidth="1"/>
    <col min="7" max="7" width="6.375" style="0" customWidth="1"/>
    <col min="8" max="8" width="6.625" style="0" customWidth="1"/>
    <col min="9" max="9" width="7.625" style="0" customWidth="1"/>
    <col min="10" max="10" width="7.00390625" style="0" customWidth="1"/>
    <col min="11" max="11" width="6.00390625" style="0" customWidth="1"/>
    <col min="12" max="12" width="0.12890625" style="0" customWidth="1"/>
    <col min="13" max="13" width="6.375" style="0" customWidth="1"/>
    <col min="14" max="14" width="5.625" style="0" customWidth="1"/>
    <col min="15" max="15" width="6.125" style="0" customWidth="1"/>
    <col min="16" max="16" width="5.875" style="0" customWidth="1"/>
    <col min="17" max="17" width="5.75390625" style="0" customWidth="1"/>
    <col min="18" max="18" width="6.25390625" style="0" customWidth="1"/>
    <col min="19" max="19" width="6.375" style="0" customWidth="1"/>
    <col min="20" max="20" width="6.2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>
      <c r="U22" t="s">
        <v>29</v>
      </c>
    </row>
    <row r="23" ht="12.75" hidden="1"/>
    <row r="25" spans="2:13" ht="18">
      <c r="B25" s="584" t="s">
        <v>131</v>
      </c>
      <c r="C25" s="584"/>
      <c r="D25" s="584"/>
      <c r="E25" s="584"/>
      <c r="G25" s="566"/>
      <c r="H25" s="566"/>
      <c r="I25" s="566"/>
      <c r="J25" s="566"/>
      <c r="K25" s="566"/>
      <c r="L25" s="566"/>
      <c r="M25" s="566"/>
    </row>
    <row r="26" spans="1:20" ht="13.5" thickBot="1">
      <c r="A26" s="24"/>
      <c r="B26" s="24"/>
      <c r="C26" s="346"/>
      <c r="D26" s="346"/>
      <c r="E26" s="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3.5" thickBot="1">
      <c r="A27" s="636"/>
      <c r="B27" s="637"/>
      <c r="E27" s="639" t="s">
        <v>156</v>
      </c>
      <c r="F27" s="640"/>
      <c r="G27" s="571" t="s">
        <v>41</v>
      </c>
      <c r="H27" s="572"/>
      <c r="I27" s="572"/>
      <c r="J27" s="572"/>
      <c r="K27" s="572"/>
      <c r="L27" s="346"/>
      <c r="M27" s="571" t="s">
        <v>160</v>
      </c>
      <c r="N27" s="572"/>
      <c r="O27" s="572"/>
      <c r="P27" s="572"/>
      <c r="Q27" s="572"/>
      <c r="R27" s="572"/>
      <c r="S27" s="572"/>
      <c r="T27" s="573"/>
    </row>
    <row r="28" spans="1:21" s="4" customFormat="1" ht="15.75" customHeight="1" thickBot="1">
      <c r="A28" s="507"/>
      <c r="B28" s="638"/>
      <c r="C28" s="267" t="s">
        <v>36</v>
      </c>
      <c r="D28" s="267"/>
      <c r="E28" s="641"/>
      <c r="F28" s="642"/>
      <c r="G28" s="577"/>
      <c r="H28" s="578"/>
      <c r="I28" s="578"/>
      <c r="J28" s="578"/>
      <c r="K28" s="578"/>
      <c r="L28" s="83"/>
      <c r="M28" s="574"/>
      <c r="N28" s="575"/>
      <c r="O28" s="575"/>
      <c r="P28" s="575"/>
      <c r="Q28" s="575"/>
      <c r="R28" s="575"/>
      <c r="S28" s="575"/>
      <c r="T28" s="576"/>
      <c r="U28" s="19"/>
    </row>
    <row r="29" spans="1:21" ht="12" customHeight="1" thickBot="1">
      <c r="A29" s="200"/>
      <c r="B29" s="17"/>
      <c r="C29" s="272"/>
      <c r="D29" s="273"/>
      <c r="E29" s="641"/>
      <c r="F29" s="642"/>
      <c r="G29" s="590" t="s">
        <v>159</v>
      </c>
      <c r="H29" s="593" t="s">
        <v>161</v>
      </c>
      <c r="I29" s="568" t="s">
        <v>157</v>
      </c>
      <c r="J29" s="569"/>
      <c r="K29" s="570"/>
      <c r="L29" s="136"/>
      <c r="M29" s="577"/>
      <c r="N29" s="578"/>
      <c r="O29" s="578"/>
      <c r="P29" s="578"/>
      <c r="Q29" s="578"/>
      <c r="R29" s="578"/>
      <c r="S29" s="578"/>
      <c r="T29" s="579"/>
      <c r="U29" s="4"/>
    </row>
    <row r="30" spans="1:21" ht="12" customHeight="1" thickBot="1">
      <c r="A30" s="199" t="s">
        <v>0</v>
      </c>
      <c r="B30" s="58" t="s">
        <v>38</v>
      </c>
      <c r="C30" s="274"/>
      <c r="D30" s="198"/>
      <c r="E30" s="641"/>
      <c r="F30" s="642"/>
      <c r="G30" s="591"/>
      <c r="H30" s="594"/>
      <c r="I30" s="583" t="s">
        <v>162</v>
      </c>
      <c r="J30" s="588" t="s">
        <v>158</v>
      </c>
      <c r="K30" s="589"/>
      <c r="L30" s="84"/>
      <c r="M30" s="419" t="s">
        <v>1</v>
      </c>
      <c r="N30" s="420"/>
      <c r="O30" s="421" t="s">
        <v>32</v>
      </c>
      <c r="P30" s="421"/>
      <c r="Q30" s="421" t="s">
        <v>33</v>
      </c>
      <c r="R30" s="421"/>
      <c r="S30" s="421" t="s">
        <v>34</v>
      </c>
      <c r="T30" s="278"/>
      <c r="U30" s="4"/>
    </row>
    <row r="31" spans="1:21" ht="12" customHeight="1">
      <c r="A31" s="200"/>
      <c r="B31" s="58" t="s">
        <v>39</v>
      </c>
      <c r="C31" s="274"/>
      <c r="D31" s="198"/>
      <c r="E31" s="641"/>
      <c r="F31" s="642"/>
      <c r="G31" s="591"/>
      <c r="H31" s="594"/>
      <c r="I31" s="581"/>
      <c r="J31" s="580" t="s">
        <v>164</v>
      </c>
      <c r="K31" s="596" t="s">
        <v>163</v>
      </c>
      <c r="L31" s="53"/>
      <c r="M31" s="585" t="s">
        <v>172</v>
      </c>
      <c r="N31" s="585" t="s">
        <v>165</v>
      </c>
      <c r="O31" s="585" t="s">
        <v>166</v>
      </c>
      <c r="P31" s="585" t="s">
        <v>167</v>
      </c>
      <c r="Q31" s="585" t="s">
        <v>168</v>
      </c>
      <c r="R31" s="585" t="s">
        <v>169</v>
      </c>
      <c r="S31" s="585" t="s">
        <v>170</v>
      </c>
      <c r="T31" s="585" t="s">
        <v>171</v>
      </c>
      <c r="U31" s="4"/>
    </row>
    <row r="32" spans="1:29" ht="12" customHeight="1">
      <c r="A32" s="200"/>
      <c r="B32" s="277" t="s">
        <v>40</v>
      </c>
      <c r="C32" s="274"/>
      <c r="D32" s="198"/>
      <c r="E32" s="641"/>
      <c r="F32" s="642"/>
      <c r="G32" s="591"/>
      <c r="H32" s="594"/>
      <c r="I32" s="581"/>
      <c r="J32" s="581"/>
      <c r="K32" s="597"/>
      <c r="L32" s="53"/>
      <c r="M32" s="586"/>
      <c r="N32" s="586"/>
      <c r="O32" s="586"/>
      <c r="P32" s="586"/>
      <c r="Q32" s="586"/>
      <c r="R32" s="586"/>
      <c r="S32" s="586"/>
      <c r="T32" s="586"/>
      <c r="U32" s="218"/>
      <c r="V32" s="54"/>
      <c r="X32" s="55"/>
      <c r="Y32" s="55"/>
      <c r="Z32" s="56"/>
      <c r="AA32" s="57"/>
      <c r="AB32" s="201"/>
      <c r="AC32" s="4"/>
    </row>
    <row r="33" spans="1:21" ht="12" customHeight="1">
      <c r="A33" s="200"/>
      <c r="B33" s="17"/>
      <c r="C33" s="274"/>
      <c r="D33" s="198"/>
      <c r="E33" s="641"/>
      <c r="F33" s="642"/>
      <c r="G33" s="591"/>
      <c r="H33" s="594"/>
      <c r="I33" s="581"/>
      <c r="J33" s="581"/>
      <c r="K33" s="597"/>
      <c r="L33" s="53"/>
      <c r="M33" s="586"/>
      <c r="N33" s="586"/>
      <c r="O33" s="586"/>
      <c r="P33" s="586"/>
      <c r="Q33" s="586"/>
      <c r="R33" s="586"/>
      <c r="S33" s="586"/>
      <c r="T33" s="586"/>
      <c r="U33" s="4"/>
    </row>
    <row r="34" spans="1:29" ht="12" customHeight="1">
      <c r="A34" s="17"/>
      <c r="B34" s="17"/>
      <c r="C34" s="274"/>
      <c r="D34" s="198"/>
      <c r="E34" s="641"/>
      <c r="F34" s="642"/>
      <c r="G34" s="591"/>
      <c r="H34" s="594"/>
      <c r="I34" s="581"/>
      <c r="J34" s="581"/>
      <c r="K34" s="597"/>
      <c r="L34" s="53"/>
      <c r="M34" s="586"/>
      <c r="N34" s="586"/>
      <c r="O34" s="586"/>
      <c r="P34" s="586"/>
      <c r="Q34" s="586"/>
      <c r="R34" s="586"/>
      <c r="S34" s="586"/>
      <c r="T34" s="586"/>
      <c r="U34" s="279" t="s">
        <v>42</v>
      </c>
      <c r="V34" s="88"/>
      <c r="W34" s="88"/>
      <c r="X34" s="88"/>
      <c r="Y34" s="88"/>
      <c r="Z34" s="88"/>
      <c r="AA34" s="138"/>
      <c r="AB34" s="88"/>
      <c r="AC34" s="18"/>
    </row>
    <row r="35" spans="1:21" ht="12" customHeight="1" thickBot="1">
      <c r="A35" s="202"/>
      <c r="B35" s="59"/>
      <c r="C35" s="275"/>
      <c r="D35" s="276"/>
      <c r="E35" s="643"/>
      <c r="F35" s="644"/>
      <c r="G35" s="592"/>
      <c r="H35" s="595"/>
      <c r="I35" s="582"/>
      <c r="J35" s="582"/>
      <c r="K35" s="598"/>
      <c r="L35" s="216"/>
      <c r="M35" s="587"/>
      <c r="N35" s="587"/>
      <c r="O35" s="587"/>
      <c r="P35" s="587"/>
      <c r="Q35" s="587"/>
      <c r="R35" s="587"/>
      <c r="S35" s="587"/>
      <c r="T35" s="587"/>
      <c r="U35" s="4"/>
    </row>
    <row r="36" spans="1:21" s="191" customFormat="1" ht="12" customHeight="1">
      <c r="A36" s="269">
        <v>1</v>
      </c>
      <c r="B36" s="269">
        <v>2</v>
      </c>
      <c r="C36" s="270">
        <v>3</v>
      </c>
      <c r="D36" s="126">
        <v>4</v>
      </c>
      <c r="E36" s="647">
        <v>3</v>
      </c>
      <c r="F36" s="648"/>
      <c r="G36" s="126">
        <v>4</v>
      </c>
      <c r="H36" s="126">
        <v>5</v>
      </c>
      <c r="I36" s="126">
        <v>6</v>
      </c>
      <c r="J36" s="126">
        <v>7</v>
      </c>
      <c r="K36" s="49">
        <v>8</v>
      </c>
      <c r="L36" s="249"/>
      <c r="M36" s="47">
        <v>9</v>
      </c>
      <c r="N36" s="47">
        <v>10</v>
      </c>
      <c r="O36" s="270">
        <v>11</v>
      </c>
      <c r="P36" s="49">
        <v>12</v>
      </c>
      <c r="Q36" s="271">
        <v>13</v>
      </c>
      <c r="R36" s="48">
        <v>14</v>
      </c>
      <c r="S36" s="271">
        <v>15</v>
      </c>
      <c r="T36" s="48">
        <v>16</v>
      </c>
      <c r="U36" s="172"/>
    </row>
    <row r="37" spans="1:21" s="191" customFormat="1" ht="12" customHeight="1" thickBot="1">
      <c r="A37" s="233" t="s">
        <v>43</v>
      </c>
      <c r="B37" s="233" t="s">
        <v>37</v>
      </c>
      <c r="C37" s="94"/>
      <c r="D37" s="14"/>
      <c r="E37" s="608" t="s">
        <v>129</v>
      </c>
      <c r="F37" s="609"/>
      <c r="G37" s="102">
        <f>SUM(G38,G47,G54)</f>
        <v>2106</v>
      </c>
      <c r="H37" s="102">
        <f aca="true" t="shared" si="0" ref="H37:N37">SUM(H38,H47,H54)</f>
        <v>702</v>
      </c>
      <c r="I37" s="102">
        <f t="shared" si="0"/>
        <v>1404</v>
      </c>
      <c r="J37" s="102">
        <f t="shared" si="0"/>
        <v>380</v>
      </c>
      <c r="K37" s="102">
        <f t="shared" si="0"/>
        <v>0</v>
      </c>
      <c r="L37" s="102">
        <f t="shared" si="0"/>
        <v>0</v>
      </c>
      <c r="M37" s="102">
        <f>SUM(M38,M47,M54)</f>
        <v>612</v>
      </c>
      <c r="N37" s="102">
        <f t="shared" si="0"/>
        <v>792</v>
      </c>
      <c r="O37" s="320">
        <f>SUM(O66,O74,O81)</f>
        <v>0</v>
      </c>
      <c r="P37" s="320">
        <f>SUM(P66,P74,P81)</f>
        <v>0</v>
      </c>
      <c r="Q37" s="320">
        <f>SUM(Q66,Q74,Q81)</f>
        <v>0</v>
      </c>
      <c r="R37" s="320">
        <f>SUM(R66,R74,R81)</f>
        <v>0</v>
      </c>
      <c r="S37" s="437">
        <f>SUM(S66,S74,S81)</f>
        <v>0</v>
      </c>
      <c r="T37" s="33"/>
      <c r="U37" s="172"/>
    </row>
    <row r="38" spans="1:21" ht="27" customHeight="1" thickBot="1">
      <c r="A38" s="471" t="s">
        <v>209</v>
      </c>
      <c r="B38" s="472" t="s">
        <v>227</v>
      </c>
      <c r="C38" s="68"/>
      <c r="D38" s="69"/>
      <c r="E38" s="649"/>
      <c r="F38" s="649"/>
      <c r="G38" s="495">
        <f>G39+G40+G41+G42+G43+G44+G45+G46</f>
        <v>1327.5</v>
      </c>
      <c r="H38" s="495">
        <f>H39+H40+H41+H42+H43+H44+H45+H46</f>
        <v>442.5</v>
      </c>
      <c r="I38" s="495">
        <f>I39+I40+I41+I42+I43+I44+I45+I46</f>
        <v>885</v>
      </c>
      <c r="J38" s="495">
        <f>J39+J40+J41+J42+J43+J44+J45+J46</f>
        <v>250</v>
      </c>
      <c r="K38" s="485">
        <f>K39+K41+K42+K43+K44+K46</f>
        <v>0</v>
      </c>
      <c r="L38" s="485">
        <f>L39+L41+L42+L43+L44+L46</f>
        <v>0</v>
      </c>
      <c r="M38" s="485">
        <f>M39+M40+M41+M42+M43+M44+M45+M46</f>
        <v>374</v>
      </c>
      <c r="N38" s="485">
        <f>N39+N40+N41+N42+N43+N44+N45+N46</f>
        <v>511</v>
      </c>
      <c r="O38" s="242">
        <f>SUM(O39+O44+O48+O52+O57+O61)</f>
        <v>0</v>
      </c>
      <c r="P38" s="231">
        <f>SUM(P39+P44+P48+P52+P57+P61)</f>
        <v>0</v>
      </c>
      <c r="Q38" s="98">
        <f>SUM(Q39+Q44+Q48+Q52+Q57+Q61)</f>
        <v>0</v>
      </c>
      <c r="R38" s="231">
        <f>SUM(R39+R44+R48+R52+R57+R61)</f>
        <v>0</v>
      </c>
      <c r="S38" s="241">
        <f>SUM(S39+S44+S48+S52+S57+S61)</f>
        <v>0</v>
      </c>
      <c r="T38" s="235"/>
      <c r="U38" s="4"/>
    </row>
    <row r="39" spans="1:21" ht="12" customHeight="1">
      <c r="A39" s="473" t="s">
        <v>210</v>
      </c>
      <c r="B39" s="474" t="s">
        <v>233</v>
      </c>
      <c r="C39" s="165"/>
      <c r="D39" s="166"/>
      <c r="E39" s="599" t="s">
        <v>126</v>
      </c>
      <c r="F39" s="599"/>
      <c r="G39" s="95">
        <f aca="true" t="shared" si="1" ref="G39:G46">SUM(H39,I39)</f>
        <v>117</v>
      </c>
      <c r="H39" s="100">
        <f aca="true" t="shared" si="2" ref="H39:H46">I39*0.5</f>
        <v>39</v>
      </c>
      <c r="I39" s="289">
        <f>SUM(M39:N39)</f>
        <v>78</v>
      </c>
      <c r="J39" s="484">
        <v>0</v>
      </c>
      <c r="K39" s="284"/>
      <c r="L39" s="285"/>
      <c r="M39" s="482">
        <v>34</v>
      </c>
      <c r="N39" s="483">
        <v>44</v>
      </c>
      <c r="O39" s="150"/>
      <c r="P39" s="151"/>
      <c r="Q39" s="152"/>
      <c r="R39" s="153"/>
      <c r="S39" s="152"/>
      <c r="T39" s="203"/>
      <c r="U39" s="4"/>
    </row>
    <row r="40" spans="1:21" ht="12" customHeight="1">
      <c r="A40" s="473" t="s">
        <v>211</v>
      </c>
      <c r="B40" s="474" t="s">
        <v>232</v>
      </c>
      <c r="C40" s="165"/>
      <c r="D40" s="166"/>
      <c r="E40" s="527" t="s">
        <v>127</v>
      </c>
      <c r="F40" s="567"/>
      <c r="G40" s="95">
        <f t="shared" si="1"/>
        <v>175.5</v>
      </c>
      <c r="H40" s="100">
        <f t="shared" si="2"/>
        <v>58.5</v>
      </c>
      <c r="I40" s="289">
        <f>SUM(M40:N40)</f>
        <v>117</v>
      </c>
      <c r="J40" s="484"/>
      <c r="K40" s="284"/>
      <c r="L40" s="285"/>
      <c r="M40" s="482">
        <v>51</v>
      </c>
      <c r="N40" s="483">
        <v>66</v>
      </c>
      <c r="O40" s="150"/>
      <c r="P40" s="151"/>
      <c r="Q40" s="152"/>
      <c r="R40" s="153"/>
      <c r="S40" s="152"/>
      <c r="T40" s="203"/>
      <c r="U40" s="4"/>
    </row>
    <row r="41" spans="1:21" s="1" customFormat="1" ht="12" customHeight="1">
      <c r="A41" s="473" t="s">
        <v>212</v>
      </c>
      <c r="B41" s="475" t="s">
        <v>9</v>
      </c>
      <c r="C41" s="20"/>
      <c r="D41" s="14"/>
      <c r="E41" s="527" t="s">
        <v>127</v>
      </c>
      <c r="F41" s="567"/>
      <c r="G41" s="95">
        <f t="shared" si="1"/>
        <v>175.5</v>
      </c>
      <c r="H41" s="100">
        <f t="shared" si="2"/>
        <v>58.5</v>
      </c>
      <c r="I41" s="14">
        <f>SUM(M41,N41)</f>
        <v>117</v>
      </c>
      <c r="J41" s="484">
        <v>117</v>
      </c>
      <c r="K41" s="222"/>
      <c r="L41" s="18"/>
      <c r="M41" s="482">
        <v>51</v>
      </c>
      <c r="N41" s="483">
        <v>66</v>
      </c>
      <c r="O41" s="37"/>
      <c r="P41" s="30"/>
      <c r="Q41" s="45"/>
      <c r="R41" s="27"/>
      <c r="S41" s="45"/>
      <c r="T41" s="204"/>
      <c r="U41" s="7"/>
    </row>
    <row r="42" spans="1:21" s="1" customFormat="1" ht="27.75" customHeight="1">
      <c r="A42" s="502" t="s">
        <v>213</v>
      </c>
      <c r="B42" s="501" t="s">
        <v>239</v>
      </c>
      <c r="C42" s="20"/>
      <c r="D42" s="14"/>
      <c r="E42" s="527" t="s">
        <v>126</v>
      </c>
      <c r="F42" s="567"/>
      <c r="G42" s="352">
        <f t="shared" si="1"/>
        <v>351</v>
      </c>
      <c r="H42" s="358">
        <f t="shared" si="2"/>
        <v>117</v>
      </c>
      <c r="I42" s="354">
        <f>SUM(M42,N42)</f>
        <v>234</v>
      </c>
      <c r="J42" s="484">
        <v>24</v>
      </c>
      <c r="K42" s="222"/>
      <c r="L42" s="18"/>
      <c r="M42" s="482">
        <v>102</v>
      </c>
      <c r="N42" s="483">
        <v>132</v>
      </c>
      <c r="O42" s="37"/>
      <c r="P42" s="30"/>
      <c r="Q42" s="45"/>
      <c r="R42" s="27"/>
      <c r="S42" s="45"/>
      <c r="T42" s="204"/>
      <c r="U42" s="7"/>
    </row>
    <row r="43" spans="1:21" s="1" customFormat="1" ht="12" customHeight="1">
      <c r="A43" s="473" t="s">
        <v>214</v>
      </c>
      <c r="B43" s="475" t="s">
        <v>11</v>
      </c>
      <c r="C43" s="21"/>
      <c r="D43" s="14"/>
      <c r="E43" s="527" t="s">
        <v>127</v>
      </c>
      <c r="F43" s="567"/>
      <c r="G43" s="95">
        <f t="shared" si="1"/>
        <v>175.5</v>
      </c>
      <c r="H43" s="100">
        <f t="shared" si="2"/>
        <v>58.5</v>
      </c>
      <c r="I43" s="14">
        <f>SUM(M43,N43)</f>
        <v>117</v>
      </c>
      <c r="J43" s="484">
        <v>0</v>
      </c>
      <c r="K43" s="222"/>
      <c r="L43" s="18"/>
      <c r="M43" s="482">
        <v>51</v>
      </c>
      <c r="N43" s="483">
        <v>66</v>
      </c>
      <c r="O43" s="40"/>
      <c r="P43" s="42"/>
      <c r="Q43" s="31"/>
      <c r="R43" s="26"/>
      <c r="S43" s="31"/>
      <c r="T43" s="204"/>
      <c r="U43" s="7"/>
    </row>
    <row r="44" spans="1:21" s="65" customFormat="1" ht="12" customHeight="1">
      <c r="A44" s="473" t="s">
        <v>215</v>
      </c>
      <c r="B44" s="475" t="s">
        <v>10</v>
      </c>
      <c r="C44" s="23"/>
      <c r="D44" s="9"/>
      <c r="E44" s="527" t="s">
        <v>128</v>
      </c>
      <c r="F44" s="567"/>
      <c r="G44" s="95">
        <f t="shared" si="1"/>
        <v>175.5</v>
      </c>
      <c r="H44" s="100">
        <f t="shared" si="2"/>
        <v>58.5</v>
      </c>
      <c r="I44" s="289">
        <f>SUM(M44:N44)</f>
        <v>117</v>
      </c>
      <c r="J44" s="484">
        <v>109</v>
      </c>
      <c r="K44" s="287"/>
      <c r="L44" s="288"/>
      <c r="M44" s="482">
        <v>51</v>
      </c>
      <c r="N44" s="483">
        <v>66</v>
      </c>
      <c r="O44" s="155"/>
      <c r="P44" s="156"/>
      <c r="Q44" s="157"/>
      <c r="R44" s="120"/>
      <c r="S44" s="157"/>
      <c r="T44" s="120"/>
      <c r="U44" s="163"/>
    </row>
    <row r="45" spans="1:21" s="65" customFormat="1" ht="12" customHeight="1">
      <c r="A45" s="473" t="s">
        <v>216</v>
      </c>
      <c r="B45" s="475" t="s">
        <v>17</v>
      </c>
      <c r="C45" s="23"/>
      <c r="D45" s="9"/>
      <c r="E45" s="527" t="s">
        <v>127</v>
      </c>
      <c r="F45" s="567"/>
      <c r="G45" s="95">
        <f t="shared" si="1"/>
        <v>105</v>
      </c>
      <c r="H45" s="100">
        <f t="shared" si="2"/>
        <v>35</v>
      </c>
      <c r="I45" s="289">
        <f>SUM(M45:N45)</f>
        <v>70</v>
      </c>
      <c r="J45" s="484"/>
      <c r="K45" s="287"/>
      <c r="L45" s="288"/>
      <c r="M45" s="482">
        <v>34</v>
      </c>
      <c r="N45" s="483">
        <v>36</v>
      </c>
      <c r="O45" s="159"/>
      <c r="P45" s="496"/>
      <c r="Q45" s="108"/>
      <c r="R45" s="109"/>
      <c r="S45" s="108"/>
      <c r="T45" s="120"/>
      <c r="U45" s="163"/>
    </row>
    <row r="46" spans="1:20" s="1" customFormat="1" ht="12" customHeight="1">
      <c r="A46" s="473" t="s">
        <v>218</v>
      </c>
      <c r="B46" s="475" t="s">
        <v>238</v>
      </c>
      <c r="C46" s="21"/>
      <c r="D46" s="3"/>
      <c r="E46" s="527" t="s">
        <v>230</v>
      </c>
      <c r="F46" s="567"/>
      <c r="G46" s="95">
        <f t="shared" si="1"/>
        <v>52.5</v>
      </c>
      <c r="H46" s="100">
        <f t="shared" si="2"/>
        <v>17.5</v>
      </c>
      <c r="I46" s="14">
        <f>SUM(M46,N46)</f>
        <v>35</v>
      </c>
      <c r="J46" s="484">
        <v>0</v>
      </c>
      <c r="K46" s="222"/>
      <c r="L46" s="18"/>
      <c r="M46" s="482"/>
      <c r="N46" s="483">
        <v>35</v>
      </c>
      <c r="O46" s="38"/>
      <c r="P46" s="32"/>
      <c r="Q46" s="46"/>
      <c r="R46" s="25"/>
      <c r="S46" s="46"/>
      <c r="T46" s="204"/>
    </row>
    <row r="47" spans="1:20" s="1" customFormat="1" ht="25.5" customHeight="1" thickBot="1">
      <c r="A47" s="280"/>
      <c r="B47" s="477" t="s">
        <v>228</v>
      </c>
      <c r="C47" s="21">
        <v>1.2</v>
      </c>
      <c r="D47" s="66"/>
      <c r="E47" s="527"/>
      <c r="F47" s="567"/>
      <c r="G47" s="495">
        <f aca="true" t="shared" si="3" ref="G47:N47">G48+G49+G50+G51+G52+G53</f>
        <v>724.5</v>
      </c>
      <c r="H47" s="495">
        <f t="shared" si="3"/>
        <v>241.5</v>
      </c>
      <c r="I47" s="485">
        <f t="shared" si="3"/>
        <v>483</v>
      </c>
      <c r="J47" s="485">
        <f t="shared" si="3"/>
        <v>124</v>
      </c>
      <c r="K47" s="485">
        <f t="shared" si="3"/>
        <v>0</v>
      </c>
      <c r="L47" s="485">
        <f t="shared" si="3"/>
        <v>0</v>
      </c>
      <c r="M47" s="485">
        <f t="shared" si="3"/>
        <v>220</v>
      </c>
      <c r="N47" s="485">
        <f t="shared" si="3"/>
        <v>263</v>
      </c>
      <c r="O47" s="39"/>
      <c r="P47" s="32"/>
      <c r="Q47" s="46"/>
      <c r="R47" s="25"/>
      <c r="S47" s="46"/>
      <c r="T47" s="204"/>
    </row>
    <row r="48" spans="1:20" s="65" customFormat="1" ht="12" customHeight="1" thickBot="1">
      <c r="A48" s="473" t="s">
        <v>219</v>
      </c>
      <c r="B48" s="475" t="s">
        <v>217</v>
      </c>
      <c r="C48" s="23"/>
      <c r="D48" s="9"/>
      <c r="E48" s="527" t="s">
        <v>225</v>
      </c>
      <c r="F48" s="567"/>
      <c r="G48" s="283">
        <f>SUM(H48:I48)</f>
        <v>150</v>
      </c>
      <c r="H48" s="100">
        <f aca="true" t="shared" si="4" ref="H48:H53">I48*0.5</f>
        <v>50</v>
      </c>
      <c r="I48" s="289">
        <f>SUM(M48:N48)</f>
        <v>100</v>
      </c>
      <c r="J48" s="484">
        <v>60</v>
      </c>
      <c r="K48" s="422"/>
      <c r="L48" s="288"/>
      <c r="M48" s="482">
        <v>34</v>
      </c>
      <c r="N48" s="483">
        <v>66</v>
      </c>
      <c r="O48" s="159"/>
      <c r="P48" s="117"/>
      <c r="Q48" s="108"/>
      <c r="R48" s="109"/>
      <c r="S48" s="108"/>
      <c r="T48" s="120"/>
    </row>
    <row r="49" spans="1:21" s="1" customFormat="1" ht="12" customHeight="1">
      <c r="A49" s="473" t="s">
        <v>220</v>
      </c>
      <c r="B49" s="476" t="s">
        <v>14</v>
      </c>
      <c r="C49" s="21"/>
      <c r="D49" s="14"/>
      <c r="E49" s="599" t="s">
        <v>230</v>
      </c>
      <c r="F49" s="599"/>
      <c r="G49" s="95">
        <f>SUM(H49,I49)</f>
        <v>183</v>
      </c>
      <c r="H49" s="100">
        <f t="shared" si="4"/>
        <v>61</v>
      </c>
      <c r="I49" s="14">
        <f>SUM(M49,N49)</f>
        <v>122</v>
      </c>
      <c r="J49" s="484">
        <v>30</v>
      </c>
      <c r="K49" s="226"/>
      <c r="L49" s="18"/>
      <c r="M49" s="482">
        <v>68</v>
      </c>
      <c r="N49" s="483">
        <v>54</v>
      </c>
      <c r="O49" s="40"/>
      <c r="P49" s="29"/>
      <c r="Q49" s="31"/>
      <c r="R49" s="26"/>
      <c r="S49" s="31"/>
      <c r="T49" s="204"/>
      <c r="U49" s="7"/>
    </row>
    <row r="50" spans="1:21" s="1" customFormat="1" ht="18.75" customHeight="1">
      <c r="A50" s="473" t="s">
        <v>234</v>
      </c>
      <c r="B50" s="476" t="s">
        <v>44</v>
      </c>
      <c r="C50" s="21"/>
      <c r="D50" s="14"/>
      <c r="E50" s="527" t="s">
        <v>225</v>
      </c>
      <c r="F50" s="567"/>
      <c r="G50" s="95">
        <f>SUM(H50,I50)</f>
        <v>117</v>
      </c>
      <c r="H50" s="100">
        <f t="shared" si="4"/>
        <v>39</v>
      </c>
      <c r="I50" s="14">
        <f>SUM(M50,N50)</f>
        <v>78</v>
      </c>
      <c r="J50" s="484">
        <v>24</v>
      </c>
      <c r="K50" s="222"/>
      <c r="L50" s="18"/>
      <c r="M50" s="482">
        <v>34</v>
      </c>
      <c r="N50" s="483">
        <v>44</v>
      </c>
      <c r="O50" s="40"/>
      <c r="P50" s="29"/>
      <c r="Q50" s="31"/>
      <c r="R50" s="26"/>
      <c r="S50" s="31"/>
      <c r="T50" s="204"/>
      <c r="U50" s="7"/>
    </row>
    <row r="51" spans="1:21" s="1" customFormat="1" ht="12" customHeight="1">
      <c r="A51" s="473" t="s">
        <v>235</v>
      </c>
      <c r="B51" s="475" t="s">
        <v>221</v>
      </c>
      <c r="C51" s="21"/>
      <c r="D51" s="14"/>
      <c r="E51" s="527" t="s">
        <v>225</v>
      </c>
      <c r="F51" s="567"/>
      <c r="G51" s="95">
        <f>SUM(H51,I51)</f>
        <v>162</v>
      </c>
      <c r="H51" s="100">
        <f t="shared" si="4"/>
        <v>54</v>
      </c>
      <c r="I51" s="14">
        <f>SUM(M51,N51)</f>
        <v>108</v>
      </c>
      <c r="J51" s="484">
        <v>0</v>
      </c>
      <c r="K51" s="222"/>
      <c r="L51" s="18"/>
      <c r="M51" s="482">
        <v>34</v>
      </c>
      <c r="N51" s="483">
        <v>74</v>
      </c>
      <c r="O51" s="38"/>
      <c r="P51" s="32"/>
      <c r="Q51" s="46"/>
      <c r="R51" s="25"/>
      <c r="S51" s="46"/>
      <c r="T51" s="204"/>
      <c r="U51" s="7"/>
    </row>
    <row r="52" spans="1:21" s="65" customFormat="1" ht="12" customHeight="1">
      <c r="A52" s="473" t="s">
        <v>236</v>
      </c>
      <c r="B52" s="475" t="s">
        <v>25</v>
      </c>
      <c r="C52" s="23"/>
      <c r="D52" s="9"/>
      <c r="E52" s="599" t="s">
        <v>113</v>
      </c>
      <c r="F52" s="599"/>
      <c r="G52" s="283">
        <f>SUM(H52:I52)</f>
        <v>58.5</v>
      </c>
      <c r="H52" s="100">
        <f t="shared" si="4"/>
        <v>19.5</v>
      </c>
      <c r="I52" s="481">
        <f>SUM(M52,N52)</f>
        <v>39</v>
      </c>
      <c r="J52" s="484">
        <v>6</v>
      </c>
      <c r="K52" s="325"/>
      <c r="L52" s="288"/>
      <c r="M52" s="482">
        <v>39</v>
      </c>
      <c r="N52" s="483"/>
      <c r="O52" s="159"/>
      <c r="P52" s="117"/>
      <c r="Q52" s="108"/>
      <c r="R52" s="109"/>
      <c r="S52" s="108"/>
      <c r="T52" s="109"/>
      <c r="U52" s="163"/>
    </row>
    <row r="53" spans="1:21" s="65" customFormat="1" ht="12" customHeight="1">
      <c r="A53" s="473" t="s">
        <v>237</v>
      </c>
      <c r="B53" s="475" t="s">
        <v>222</v>
      </c>
      <c r="C53" s="478"/>
      <c r="D53" s="77"/>
      <c r="E53" s="599" t="s">
        <v>127</v>
      </c>
      <c r="F53" s="599"/>
      <c r="G53" s="283">
        <f>SUM(H53:I53)</f>
        <v>54</v>
      </c>
      <c r="H53" s="100">
        <f t="shared" si="4"/>
        <v>18</v>
      </c>
      <c r="I53" s="481">
        <f>SUM(M53,N53)</f>
        <v>36</v>
      </c>
      <c r="J53" s="484">
        <v>4</v>
      </c>
      <c r="K53" s="325"/>
      <c r="L53" s="288"/>
      <c r="M53" s="482">
        <v>11</v>
      </c>
      <c r="N53" s="483">
        <v>25</v>
      </c>
      <c r="O53" s="159"/>
      <c r="P53" s="117"/>
      <c r="Q53" s="108"/>
      <c r="R53" s="109"/>
      <c r="S53" s="108"/>
      <c r="T53" s="109"/>
      <c r="U53" s="163"/>
    </row>
    <row r="54" spans="1:21" s="65" customFormat="1" ht="12" customHeight="1">
      <c r="A54" s="479"/>
      <c r="B54" s="480" t="s">
        <v>229</v>
      </c>
      <c r="C54" s="478"/>
      <c r="D54" s="77"/>
      <c r="E54" s="527"/>
      <c r="F54" s="567"/>
      <c r="G54" s="485">
        <f aca="true" t="shared" si="5" ref="G54:N54">G55</f>
        <v>54</v>
      </c>
      <c r="H54" s="485">
        <f t="shared" si="5"/>
        <v>18</v>
      </c>
      <c r="I54" s="485">
        <f t="shared" si="5"/>
        <v>36</v>
      </c>
      <c r="J54" s="485">
        <f t="shared" si="5"/>
        <v>6</v>
      </c>
      <c r="K54" s="485">
        <f t="shared" si="5"/>
        <v>0</v>
      </c>
      <c r="L54" s="485">
        <f t="shared" si="5"/>
        <v>0</v>
      </c>
      <c r="M54" s="485">
        <f t="shared" si="5"/>
        <v>18</v>
      </c>
      <c r="N54" s="485">
        <f t="shared" si="5"/>
        <v>18</v>
      </c>
      <c r="O54" s="159"/>
      <c r="P54" s="117"/>
      <c r="Q54" s="108"/>
      <c r="R54" s="109"/>
      <c r="S54" s="108"/>
      <c r="T54" s="109"/>
      <c r="U54" s="163"/>
    </row>
    <row r="55" spans="1:20" s="1" customFormat="1" ht="12" customHeight="1">
      <c r="A55" s="473" t="s">
        <v>223</v>
      </c>
      <c r="B55" s="475" t="s">
        <v>224</v>
      </c>
      <c r="C55" s="252">
        <v>1.2</v>
      </c>
      <c r="D55" s="67"/>
      <c r="E55" s="599" t="s">
        <v>127</v>
      </c>
      <c r="F55" s="599"/>
      <c r="G55" s="95">
        <f>SUM(H55,I55)</f>
        <v>54</v>
      </c>
      <c r="H55" s="100">
        <f>I55*0.5</f>
        <v>18</v>
      </c>
      <c r="I55" s="14">
        <f>SUM(M55,N55)</f>
        <v>36</v>
      </c>
      <c r="J55" s="3">
        <v>6</v>
      </c>
      <c r="K55" s="222"/>
      <c r="L55" s="18"/>
      <c r="M55" s="482">
        <v>18</v>
      </c>
      <c r="N55" s="483">
        <v>18</v>
      </c>
      <c r="O55" s="39"/>
      <c r="P55" s="32"/>
      <c r="Q55" s="46"/>
      <c r="R55" s="25"/>
      <c r="S55" s="46"/>
      <c r="T55" s="162"/>
    </row>
    <row r="56" spans="1:20" s="1" customFormat="1" ht="12" customHeight="1" hidden="1">
      <c r="A56" s="280"/>
      <c r="B56" s="281"/>
      <c r="C56" s="21"/>
      <c r="D56" s="3"/>
      <c r="E56" s="533"/>
      <c r="F56" s="610"/>
      <c r="G56" s="95">
        <f>SUM(H56,I56)</f>
        <v>0</v>
      </c>
      <c r="H56" s="100">
        <f>I56*0.3</f>
        <v>0</v>
      </c>
      <c r="I56" s="14">
        <f>SUM($M$33*M56,$N$33*N56,$O$33*O56,$P$33*P56,)</f>
        <v>0</v>
      </c>
      <c r="J56" s="3"/>
      <c r="K56" s="222"/>
      <c r="L56" s="97"/>
      <c r="M56" s="247"/>
      <c r="N56" s="247"/>
      <c r="O56" s="39"/>
      <c r="P56" s="32"/>
      <c r="Q56" s="46"/>
      <c r="R56" s="25"/>
      <c r="S56" s="46"/>
      <c r="T56" s="26"/>
    </row>
    <row r="57" spans="1:20" s="65" customFormat="1" ht="12" customHeight="1" hidden="1">
      <c r="A57" s="206" t="s">
        <v>18</v>
      </c>
      <c r="B57" s="158" t="s">
        <v>26</v>
      </c>
      <c r="C57" s="78"/>
      <c r="D57" s="9"/>
      <c r="E57" s="154"/>
      <c r="F57" s="96"/>
      <c r="G57" s="102">
        <f>SUM(G58:G58)</f>
        <v>0</v>
      </c>
      <c r="H57" s="102">
        <f>SUM(H58:H58)</f>
        <v>0</v>
      </c>
      <c r="I57" s="77">
        <f>SUM(I58:I58)</f>
        <v>0</v>
      </c>
      <c r="J57" s="77">
        <f>SUM(J58:J58)</f>
        <v>0</v>
      </c>
      <c r="K57" s="223"/>
      <c r="L57" s="121"/>
      <c r="M57" s="98">
        <f>SUM(M58)</f>
        <v>2</v>
      </c>
      <c r="N57" s="90"/>
      <c r="O57" s="43"/>
      <c r="P57" s="117"/>
      <c r="Q57" s="108"/>
      <c r="R57" s="109"/>
      <c r="S57" s="108"/>
      <c r="T57" s="120"/>
    </row>
    <row r="58" spans="1:20" s="12" customFormat="1" ht="12" customHeight="1" hidden="1">
      <c r="A58" s="205" t="s">
        <v>31</v>
      </c>
      <c r="B58" s="60" t="s">
        <v>27</v>
      </c>
      <c r="C58" s="164"/>
      <c r="D58" s="14"/>
      <c r="E58" s="160"/>
      <c r="F58" s="14">
        <v>1</v>
      </c>
      <c r="G58" s="95">
        <f>SUM(H58,I58)</f>
        <v>0</v>
      </c>
      <c r="H58" s="100">
        <f>I58*0.3</f>
        <v>0</v>
      </c>
      <c r="I58" s="14">
        <f>SUM($M$33*M58,$N$33*N58,$O$33*O58,$P$33*P58,)</f>
        <v>0</v>
      </c>
      <c r="J58" s="3"/>
      <c r="K58" s="33"/>
      <c r="L58" s="217"/>
      <c r="M58" s="47">
        <v>2</v>
      </c>
      <c r="N58" s="253"/>
      <c r="O58" s="70"/>
      <c r="P58" s="140"/>
      <c r="Q58" s="161"/>
      <c r="R58" s="162"/>
      <c r="S58" s="161"/>
      <c r="T58" s="204"/>
    </row>
    <row r="59" spans="1:20" s="12" customFormat="1" ht="13.5" customHeight="1">
      <c r="A59" s="238">
        <v>1</v>
      </c>
      <c r="B59" s="50">
        <v>2</v>
      </c>
      <c r="C59" s="94">
        <v>3</v>
      </c>
      <c r="D59" s="14">
        <v>4</v>
      </c>
      <c r="E59" s="533">
        <v>3</v>
      </c>
      <c r="F59" s="534"/>
      <c r="G59" s="95">
        <v>4</v>
      </c>
      <c r="H59" s="100">
        <v>5</v>
      </c>
      <c r="I59" s="14">
        <v>6</v>
      </c>
      <c r="J59" s="14">
        <v>7</v>
      </c>
      <c r="K59" s="33">
        <v>8</v>
      </c>
      <c r="L59" s="160"/>
      <c r="M59" s="239">
        <v>9</v>
      </c>
      <c r="N59" s="254">
        <v>10</v>
      </c>
      <c r="O59" s="239">
        <v>11</v>
      </c>
      <c r="P59" s="51">
        <v>12</v>
      </c>
      <c r="Q59" s="160">
        <v>13</v>
      </c>
      <c r="R59" s="33">
        <v>14</v>
      </c>
      <c r="S59" s="236">
        <v>15</v>
      </c>
      <c r="T59" s="33">
        <v>16</v>
      </c>
    </row>
    <row r="60" spans="1:20" s="12" customFormat="1" ht="12" customHeight="1" hidden="1">
      <c r="A60" s="238"/>
      <c r="B60" s="50"/>
      <c r="C60" s="94">
        <v>3</v>
      </c>
      <c r="D60" s="14">
        <v>4</v>
      </c>
      <c r="E60" s="160"/>
      <c r="F60" s="14"/>
      <c r="G60" s="95">
        <v>7</v>
      </c>
      <c r="H60" s="100">
        <v>8</v>
      </c>
      <c r="I60" s="14">
        <v>9</v>
      </c>
      <c r="J60" s="14">
        <v>11</v>
      </c>
      <c r="K60" s="33">
        <v>12</v>
      </c>
      <c r="L60" s="160"/>
      <c r="M60" s="239"/>
      <c r="N60" s="266">
        <v>14</v>
      </c>
      <c r="O60" s="239">
        <v>15</v>
      </c>
      <c r="P60" s="51">
        <v>16</v>
      </c>
      <c r="Q60" s="160">
        <v>17</v>
      </c>
      <c r="R60" s="33">
        <v>18</v>
      </c>
      <c r="S60" s="236">
        <v>19</v>
      </c>
      <c r="T60" s="33">
        <v>20</v>
      </c>
    </row>
    <row r="61" spans="1:20" s="65" customFormat="1" ht="12" customHeight="1" hidden="1">
      <c r="A61" s="234"/>
      <c r="B61" s="158"/>
      <c r="C61" s="150"/>
      <c r="D61" s="86"/>
      <c r="E61" s="237"/>
      <c r="F61" s="243"/>
      <c r="G61" s="102">
        <f>SUM(G63:G64)</f>
        <v>0</v>
      </c>
      <c r="H61" s="102">
        <f>SUM(H63:H64)</f>
        <v>0</v>
      </c>
      <c r="I61" s="77">
        <f>SUM(I63:I64)</f>
        <v>0</v>
      </c>
      <c r="J61" s="77">
        <f>SUM(J63:J64)</f>
        <v>78</v>
      </c>
      <c r="K61" s="221"/>
      <c r="L61" s="121"/>
      <c r="M61" s="98"/>
      <c r="N61" s="102">
        <f>SUM(N63:N64)</f>
        <v>4</v>
      </c>
      <c r="O61" s="105"/>
      <c r="P61" s="117"/>
      <c r="Q61" s="108"/>
      <c r="R61" s="109"/>
      <c r="S61" s="108"/>
      <c r="T61" s="109"/>
    </row>
    <row r="62" spans="1:20" s="65" customFormat="1" ht="12" customHeight="1" hidden="1">
      <c r="A62" s="234"/>
      <c r="B62" s="158"/>
      <c r="C62" s="150"/>
      <c r="D62" s="86"/>
      <c r="E62" s="237"/>
      <c r="F62" s="243"/>
      <c r="G62" s="102"/>
      <c r="H62" s="102"/>
      <c r="I62" s="77"/>
      <c r="J62" s="77"/>
      <c r="K62" s="221"/>
      <c r="L62" s="121"/>
      <c r="M62" s="98"/>
      <c r="N62" s="102"/>
      <c r="O62" s="105"/>
      <c r="P62" s="117"/>
      <c r="Q62" s="108"/>
      <c r="R62" s="109"/>
      <c r="S62" s="108"/>
      <c r="T62" s="109"/>
    </row>
    <row r="63" spans="1:20" s="1" customFormat="1" ht="12" customHeight="1" hidden="1">
      <c r="A63" s="205"/>
      <c r="B63" s="61"/>
      <c r="C63" s="21"/>
      <c r="D63" s="3">
        <v>1.2</v>
      </c>
      <c r="E63" s="160"/>
      <c r="F63" s="3"/>
      <c r="G63" s="95">
        <f>SUM(H63,I63)</f>
        <v>0</v>
      </c>
      <c r="H63" s="100">
        <f>I63*0.3</f>
        <v>0</v>
      </c>
      <c r="I63" s="14">
        <f>SUM($M$33*M63,$N$33*N63,$O$33*O63,$P$33*P63,)</f>
        <v>0</v>
      </c>
      <c r="J63" s="3">
        <v>78</v>
      </c>
      <c r="K63" s="222"/>
      <c r="L63" s="18"/>
      <c r="M63" s="246"/>
      <c r="N63" s="93">
        <v>4</v>
      </c>
      <c r="O63" s="35"/>
      <c r="P63" s="29"/>
      <c r="Q63" s="31"/>
      <c r="R63" s="26"/>
      <c r="S63" s="31"/>
      <c r="T63" s="204"/>
    </row>
    <row r="64" spans="1:20" s="1" customFormat="1" ht="12" customHeight="1" hidden="1">
      <c r="A64" s="205"/>
      <c r="B64" s="61"/>
      <c r="C64" s="21"/>
      <c r="D64" s="3">
        <v>1</v>
      </c>
      <c r="E64" s="160"/>
      <c r="F64" s="3"/>
      <c r="G64" s="95">
        <f>SUM(H64,I64)</f>
        <v>0</v>
      </c>
      <c r="H64" s="100">
        <f>I64*0.3</f>
        <v>0</v>
      </c>
      <c r="I64" s="14">
        <f>SUM($M$33*M64,$N$33*N64,$O$33*O64,$P$33*P64,)</f>
        <v>0</v>
      </c>
      <c r="J64" s="3"/>
      <c r="K64" s="222"/>
      <c r="L64" s="84"/>
      <c r="M64" s="246"/>
      <c r="N64" s="93"/>
      <c r="O64" s="35"/>
      <c r="P64" s="29"/>
      <c r="Q64" s="31"/>
      <c r="R64" s="26"/>
      <c r="S64" s="31"/>
      <c r="T64" s="204"/>
    </row>
    <row r="65" spans="1:20" s="1" customFormat="1" ht="12" customHeight="1" hidden="1">
      <c r="A65" s="292"/>
      <c r="B65" s="293"/>
      <c r="C65" s="79"/>
      <c r="D65" s="5"/>
      <c r="E65" s="137"/>
      <c r="F65" s="5"/>
      <c r="G65" s="175"/>
      <c r="H65" s="173"/>
      <c r="I65" s="85"/>
      <c r="J65" s="5"/>
      <c r="K65" s="225"/>
      <c r="L65" s="91"/>
      <c r="M65" s="250"/>
      <c r="N65" s="251"/>
      <c r="O65" s="245"/>
      <c r="P65" s="176"/>
      <c r="Q65" s="91"/>
      <c r="R65" s="178"/>
      <c r="S65" s="177"/>
      <c r="T65" s="210"/>
    </row>
    <row r="66" spans="1:254" s="74" customFormat="1" ht="12" customHeight="1">
      <c r="A66" s="265" t="s">
        <v>3</v>
      </c>
      <c r="B66" s="263" t="s">
        <v>46</v>
      </c>
      <c r="C66" s="73"/>
      <c r="D66" s="11"/>
      <c r="E66" s="645" t="s">
        <v>130</v>
      </c>
      <c r="F66" s="646"/>
      <c r="G66" s="102">
        <f>SUM(G68:G73)</f>
        <v>786</v>
      </c>
      <c r="H66" s="102">
        <f>SUM(H67:H73)</f>
        <v>262</v>
      </c>
      <c r="I66" s="102">
        <f>SUM(I67:I73)</f>
        <v>524</v>
      </c>
      <c r="J66" s="102">
        <f>SUM(J67:J73)</f>
        <v>362</v>
      </c>
      <c r="K66" s="76">
        <f>SUM(K68:K76)</f>
        <v>0</v>
      </c>
      <c r="L66" s="91"/>
      <c r="M66" s="219">
        <f>SUM(M68:M76)</f>
        <v>0</v>
      </c>
      <c r="N66" s="76">
        <f>SUM(N68:N76)</f>
        <v>0</v>
      </c>
      <c r="O66" s="259"/>
      <c r="P66" s="90"/>
      <c r="Q66" s="90"/>
      <c r="R66" s="90"/>
      <c r="S66" s="90"/>
      <c r="T66" s="401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</row>
    <row r="67" spans="1:20" s="1" customFormat="1" ht="12" customHeight="1">
      <c r="A67" s="207"/>
      <c r="B67" s="264" t="s">
        <v>45</v>
      </c>
      <c r="C67" s="103"/>
      <c r="D67" s="104"/>
      <c r="E67" s="611"/>
      <c r="F67" s="612"/>
      <c r="G67" s="102"/>
      <c r="H67" s="102"/>
      <c r="I67" s="102"/>
      <c r="J67" s="102"/>
      <c r="K67" s="221">
        <f>SUM(K68:K74)</f>
        <v>0</v>
      </c>
      <c r="L67" s="121"/>
      <c r="M67" s="107"/>
      <c r="N67" s="107"/>
      <c r="O67" s="43"/>
      <c r="P67" s="105"/>
      <c r="Q67" s="43"/>
      <c r="R67" s="105"/>
      <c r="S67" s="43"/>
      <c r="T67" s="162"/>
    </row>
    <row r="68" spans="1:21" ht="12" customHeight="1">
      <c r="A68" s="205" t="s">
        <v>4</v>
      </c>
      <c r="B68" s="60" t="s">
        <v>5</v>
      </c>
      <c r="C68" s="21"/>
      <c r="D68" s="3"/>
      <c r="E68" s="533" t="s">
        <v>113</v>
      </c>
      <c r="F68" s="534"/>
      <c r="G68" s="100">
        <f aca="true" t="shared" si="6" ref="G68:G73">SUM(H68,I68)</f>
        <v>60</v>
      </c>
      <c r="H68" s="100">
        <v>12</v>
      </c>
      <c r="I68" s="14">
        <f aca="true" t="shared" si="7" ref="I68:I73">SUM(O68:T68)</f>
        <v>48</v>
      </c>
      <c r="J68" s="101" t="s">
        <v>125</v>
      </c>
      <c r="K68" s="222"/>
      <c r="L68" s="18"/>
      <c r="M68" s="34"/>
      <c r="N68" s="34"/>
      <c r="O68" s="101" t="s">
        <v>125</v>
      </c>
      <c r="P68" s="101" t="s">
        <v>125</v>
      </c>
      <c r="Q68" s="101" t="s">
        <v>125</v>
      </c>
      <c r="R68" s="469">
        <v>48</v>
      </c>
      <c r="S68" s="101" t="s">
        <v>125</v>
      </c>
      <c r="T68" s="101" t="s">
        <v>125</v>
      </c>
      <c r="U68" s="4"/>
    </row>
    <row r="69" spans="1:21" ht="12" customHeight="1">
      <c r="A69" s="205" t="s">
        <v>6</v>
      </c>
      <c r="B69" s="61" t="s">
        <v>11</v>
      </c>
      <c r="C69" s="21"/>
      <c r="D69" s="3"/>
      <c r="E69" s="533" t="s">
        <v>113</v>
      </c>
      <c r="F69" s="534"/>
      <c r="G69" s="100">
        <f t="shared" si="6"/>
        <v>60</v>
      </c>
      <c r="H69" s="100">
        <v>12</v>
      </c>
      <c r="I69" s="14">
        <f t="shared" si="7"/>
        <v>48</v>
      </c>
      <c r="J69" s="101" t="s">
        <v>125</v>
      </c>
      <c r="K69" s="222"/>
      <c r="L69" s="18"/>
      <c r="M69" s="35"/>
      <c r="N69" s="35"/>
      <c r="O69" s="310">
        <v>48</v>
      </c>
      <c r="P69" s="101" t="s">
        <v>125</v>
      </c>
      <c r="Q69" s="101" t="s">
        <v>125</v>
      </c>
      <c r="R69" s="101" t="s">
        <v>125</v>
      </c>
      <c r="S69" s="101" t="s">
        <v>125</v>
      </c>
      <c r="T69" s="101" t="s">
        <v>125</v>
      </c>
      <c r="U69" s="4"/>
    </row>
    <row r="70" spans="1:21" ht="12" customHeight="1">
      <c r="A70" s="205" t="s">
        <v>7</v>
      </c>
      <c r="B70" s="63" t="s">
        <v>9</v>
      </c>
      <c r="C70" s="21"/>
      <c r="D70" s="3"/>
      <c r="E70" s="603" t="s">
        <v>123</v>
      </c>
      <c r="F70" s="604"/>
      <c r="G70" s="100">
        <f t="shared" si="6"/>
        <v>198</v>
      </c>
      <c r="H70" s="100">
        <v>24</v>
      </c>
      <c r="I70" s="14">
        <f t="shared" si="7"/>
        <v>174</v>
      </c>
      <c r="J70" s="3">
        <v>174</v>
      </c>
      <c r="K70" s="222"/>
      <c r="L70" s="18"/>
      <c r="M70" s="34"/>
      <c r="N70" s="34"/>
      <c r="O70" s="311">
        <v>34</v>
      </c>
      <c r="P70" s="489">
        <v>28</v>
      </c>
      <c r="Q70" s="490">
        <v>28</v>
      </c>
      <c r="R70" s="491">
        <v>40</v>
      </c>
      <c r="S70" s="490">
        <v>44</v>
      </c>
      <c r="T70" s="101" t="s">
        <v>125</v>
      </c>
      <c r="U70" s="4"/>
    </row>
    <row r="71" spans="1:21" ht="12" customHeight="1">
      <c r="A71" s="205" t="s">
        <v>8</v>
      </c>
      <c r="B71" s="61" t="s">
        <v>10</v>
      </c>
      <c r="C71" s="21">
        <v>6</v>
      </c>
      <c r="D71" s="101"/>
      <c r="E71" s="600" t="s">
        <v>118</v>
      </c>
      <c r="F71" s="534"/>
      <c r="G71" s="100">
        <f t="shared" si="6"/>
        <v>348</v>
      </c>
      <c r="H71" s="100">
        <v>174</v>
      </c>
      <c r="I71" s="14">
        <f t="shared" si="7"/>
        <v>174</v>
      </c>
      <c r="J71" s="3">
        <v>172</v>
      </c>
      <c r="K71" s="222"/>
      <c r="L71" s="18"/>
      <c r="M71" s="35"/>
      <c r="N71" s="35"/>
      <c r="O71" s="310">
        <v>32</v>
      </c>
      <c r="P71" s="492">
        <v>30</v>
      </c>
      <c r="Q71" s="493">
        <v>28</v>
      </c>
      <c r="R71" s="494">
        <v>40</v>
      </c>
      <c r="S71" s="493">
        <v>44</v>
      </c>
      <c r="T71" s="101" t="s">
        <v>125</v>
      </c>
      <c r="U71" s="4"/>
    </row>
    <row r="72" spans="1:21" ht="12" customHeight="1">
      <c r="A72" s="205" t="s">
        <v>19</v>
      </c>
      <c r="B72" s="313" t="s">
        <v>105</v>
      </c>
      <c r="C72" s="21"/>
      <c r="D72" s="101"/>
      <c r="E72" s="605" t="s">
        <v>113</v>
      </c>
      <c r="F72" s="534"/>
      <c r="G72" s="100">
        <f t="shared" si="6"/>
        <v>72</v>
      </c>
      <c r="H72" s="100">
        <f>I72*0.5</f>
        <v>24</v>
      </c>
      <c r="I72" s="14">
        <f t="shared" si="7"/>
        <v>48</v>
      </c>
      <c r="J72" s="3">
        <v>8</v>
      </c>
      <c r="K72" s="222"/>
      <c r="L72" s="18"/>
      <c r="M72" s="35"/>
      <c r="N72" s="35"/>
      <c r="O72" s="328">
        <v>48</v>
      </c>
      <c r="P72" s="402" t="s">
        <v>125</v>
      </c>
      <c r="Q72" s="402" t="s">
        <v>125</v>
      </c>
      <c r="R72" s="402" t="s">
        <v>125</v>
      </c>
      <c r="S72" s="402" t="s">
        <v>125</v>
      </c>
      <c r="T72" s="101" t="s">
        <v>125</v>
      </c>
      <c r="U72" s="4"/>
    </row>
    <row r="73" spans="1:21" ht="12" customHeight="1">
      <c r="A73" s="205" t="s">
        <v>116</v>
      </c>
      <c r="B73" s="326" t="s">
        <v>115</v>
      </c>
      <c r="C73" s="21">
        <v>4</v>
      </c>
      <c r="D73" s="3"/>
      <c r="E73" s="600" t="s">
        <v>113</v>
      </c>
      <c r="F73" s="534"/>
      <c r="G73" s="100">
        <f t="shared" si="6"/>
        <v>48</v>
      </c>
      <c r="H73" s="100">
        <f>I73*0.5</f>
        <v>16</v>
      </c>
      <c r="I73" s="14">
        <f t="shared" si="7"/>
        <v>32</v>
      </c>
      <c r="J73" s="3">
        <v>8</v>
      </c>
      <c r="K73" s="222"/>
      <c r="L73" s="18"/>
      <c r="M73" s="34"/>
      <c r="N73" s="34"/>
      <c r="O73" s="403" t="s">
        <v>125</v>
      </c>
      <c r="P73" s="402" t="s">
        <v>125</v>
      </c>
      <c r="Q73" s="402" t="s">
        <v>125</v>
      </c>
      <c r="R73" s="402" t="s">
        <v>125</v>
      </c>
      <c r="S73" s="488">
        <v>32</v>
      </c>
      <c r="T73" s="101" t="s">
        <v>125</v>
      </c>
      <c r="U73" s="4"/>
    </row>
    <row r="74" spans="1:21" ht="14.25" customHeight="1">
      <c r="A74" s="449" t="s">
        <v>12</v>
      </c>
      <c r="B74" s="294" t="s">
        <v>48</v>
      </c>
      <c r="C74" s="21"/>
      <c r="D74" s="3"/>
      <c r="E74" s="606" t="s">
        <v>120</v>
      </c>
      <c r="F74" s="607"/>
      <c r="G74" s="291">
        <f>SUM(G76:G78)</f>
        <v>222</v>
      </c>
      <c r="H74" s="102">
        <f>SUM(H76:H78)</f>
        <v>74</v>
      </c>
      <c r="I74" s="86">
        <f>SUM(I76:I78)</f>
        <v>148</v>
      </c>
      <c r="J74" s="86">
        <f>SUM(J76:J78)</f>
        <v>80</v>
      </c>
      <c r="K74" s="86">
        <f aca="true" t="shared" si="8" ref="K74:T74">SUM(K76:K78)</f>
        <v>0</v>
      </c>
      <c r="L74" s="86">
        <f t="shared" si="8"/>
        <v>0</v>
      </c>
      <c r="M74" s="86">
        <f t="shared" si="8"/>
        <v>0</v>
      </c>
      <c r="N74" s="86">
        <f t="shared" si="8"/>
        <v>0</v>
      </c>
      <c r="O74" s="86"/>
      <c r="P74" s="86">
        <f t="shared" si="8"/>
        <v>0</v>
      </c>
      <c r="Q74" s="86"/>
      <c r="R74" s="86"/>
      <c r="S74" s="86"/>
      <c r="T74" s="86">
        <f t="shared" si="8"/>
        <v>0</v>
      </c>
      <c r="U74" s="4"/>
    </row>
    <row r="75" spans="1:21" ht="12" customHeight="1">
      <c r="A75" s="208"/>
      <c r="B75" s="262" t="s">
        <v>47</v>
      </c>
      <c r="C75" s="21"/>
      <c r="D75" s="3"/>
      <c r="E75" s="600"/>
      <c r="F75" s="534"/>
      <c r="G75" s="102"/>
      <c r="H75" s="102"/>
      <c r="I75" s="86"/>
      <c r="J75" s="86"/>
      <c r="K75" s="223">
        <f>SUM(K76:K78)</f>
        <v>0</v>
      </c>
      <c r="L75" s="18"/>
      <c r="M75" s="35"/>
      <c r="N75" s="35"/>
      <c r="O75" s="40"/>
      <c r="P75" s="402"/>
      <c r="Q75" s="41">
        <f>SUM(Q76)</f>
        <v>0</v>
      </c>
      <c r="R75" s="402"/>
      <c r="S75" s="41">
        <f>SUM(S76)</f>
        <v>0</v>
      </c>
      <c r="T75" s="101"/>
      <c r="U75" s="4"/>
    </row>
    <row r="76" spans="1:21" ht="12" customHeight="1">
      <c r="A76" s="454" t="s">
        <v>49</v>
      </c>
      <c r="B76" s="61" t="s">
        <v>13</v>
      </c>
      <c r="C76" s="21"/>
      <c r="D76" s="3"/>
      <c r="E76" s="600" t="s">
        <v>117</v>
      </c>
      <c r="F76" s="534"/>
      <c r="G76" s="171">
        <f>SUM(H76,I76)</f>
        <v>96</v>
      </c>
      <c r="H76" s="100">
        <f>I76*0.5</f>
        <v>32</v>
      </c>
      <c r="I76" s="14">
        <f>SUM(O76:T76)</f>
        <v>64</v>
      </c>
      <c r="J76" s="3">
        <v>40</v>
      </c>
      <c r="K76" s="222"/>
      <c r="L76" s="18"/>
      <c r="M76" s="35"/>
      <c r="N76" s="35"/>
      <c r="O76" s="328">
        <v>64</v>
      </c>
      <c r="P76" s="402" t="s">
        <v>125</v>
      </c>
      <c r="Q76" s="402" t="s">
        <v>125</v>
      </c>
      <c r="R76" s="402" t="s">
        <v>125</v>
      </c>
      <c r="S76" s="402" t="s">
        <v>125</v>
      </c>
      <c r="T76" s="101" t="s">
        <v>125</v>
      </c>
      <c r="U76" s="4"/>
    </row>
    <row r="77" spans="1:21" ht="12" customHeight="1">
      <c r="A77" s="454" t="s">
        <v>50</v>
      </c>
      <c r="B77" s="190" t="s">
        <v>93</v>
      </c>
      <c r="C77" s="79"/>
      <c r="D77" s="5"/>
      <c r="E77" s="600" t="s">
        <v>113</v>
      </c>
      <c r="F77" s="534"/>
      <c r="G77" s="171">
        <f>SUM(H77,I77)</f>
        <v>78</v>
      </c>
      <c r="H77" s="100">
        <f>I77*0.5</f>
        <v>26</v>
      </c>
      <c r="I77" s="14">
        <v>52</v>
      </c>
      <c r="J77" s="3">
        <v>30</v>
      </c>
      <c r="K77" s="222"/>
      <c r="L77" s="18"/>
      <c r="M77" s="35"/>
      <c r="N77" s="35"/>
      <c r="O77" s="404" t="s">
        <v>125</v>
      </c>
      <c r="P77" s="402" t="s">
        <v>125</v>
      </c>
      <c r="Q77" s="402" t="s">
        <v>125</v>
      </c>
      <c r="R77" s="402" t="s">
        <v>125</v>
      </c>
      <c r="S77" s="465">
        <v>52</v>
      </c>
      <c r="T77" s="101" t="s">
        <v>125</v>
      </c>
      <c r="U77" s="4"/>
    </row>
    <row r="78" spans="1:21" ht="12" customHeight="1">
      <c r="A78" s="500" t="s">
        <v>51</v>
      </c>
      <c r="B78" s="2" t="s">
        <v>79</v>
      </c>
      <c r="C78" s="331"/>
      <c r="D78" s="5"/>
      <c r="E78" s="600" t="s">
        <v>113</v>
      </c>
      <c r="F78" s="534"/>
      <c r="G78" s="171">
        <f>SUM(H78,I78)</f>
        <v>48</v>
      </c>
      <c r="H78" s="100">
        <f>I78*0.5</f>
        <v>16</v>
      </c>
      <c r="I78" s="14">
        <v>32</v>
      </c>
      <c r="J78" s="3">
        <v>10</v>
      </c>
      <c r="K78" s="222"/>
      <c r="L78" s="18"/>
      <c r="M78" s="35"/>
      <c r="N78" s="35"/>
      <c r="O78" s="404" t="s">
        <v>125</v>
      </c>
      <c r="P78" s="402" t="s">
        <v>125</v>
      </c>
      <c r="Q78" s="402" t="s">
        <v>125</v>
      </c>
      <c r="R78" s="462">
        <v>32</v>
      </c>
      <c r="S78" s="402" t="s">
        <v>125</v>
      </c>
      <c r="T78" s="101" t="s">
        <v>125</v>
      </c>
      <c r="U78" s="4"/>
    </row>
    <row r="79" spans="1:21" s="1" customFormat="1" ht="12" customHeight="1">
      <c r="A79" s="540"/>
      <c r="B79" s="455" t="s">
        <v>80</v>
      </c>
      <c r="C79" s="87"/>
      <c r="D79" s="110"/>
      <c r="E79" s="613"/>
      <c r="F79" s="614"/>
      <c r="G79" s="110"/>
      <c r="H79" s="111"/>
      <c r="I79" s="110"/>
      <c r="J79" s="87"/>
      <c r="K79" s="224"/>
      <c r="L79" s="220"/>
      <c r="M79" s="87"/>
      <c r="N79" s="139"/>
      <c r="O79" s="317"/>
      <c r="P79" s="112"/>
      <c r="Q79" s="113"/>
      <c r="R79" s="114"/>
      <c r="S79" s="209"/>
      <c r="T79" s="101"/>
      <c r="U79" s="163"/>
    </row>
    <row r="80" spans="1:21" s="1" customFormat="1" ht="12" customHeight="1">
      <c r="A80" s="456"/>
      <c r="B80" s="261"/>
      <c r="C80" s="106"/>
      <c r="D80" s="115"/>
      <c r="E80" s="611">
        <f>SUM(F81:F83)</f>
        <v>0</v>
      </c>
      <c r="F80" s="612"/>
      <c r="G80" s="102"/>
      <c r="H80" s="102"/>
      <c r="I80" s="86"/>
      <c r="J80" s="77"/>
      <c r="K80" s="221"/>
      <c r="L80" s="121"/>
      <c r="M80" s="105">
        <f>SUM(M81:M82)</f>
        <v>0</v>
      </c>
      <c r="N80" s="116">
        <f>SUM(N81:N82)</f>
        <v>0</v>
      </c>
      <c r="O80" s="259"/>
      <c r="P80" s="230"/>
      <c r="Q80" s="259"/>
      <c r="R80" s="109"/>
      <c r="S80" s="43"/>
      <c r="T80" s="101"/>
      <c r="U80" s="7"/>
    </row>
    <row r="81" spans="1:21" s="1" customFormat="1" ht="12" customHeight="1">
      <c r="A81" s="449" t="s">
        <v>53</v>
      </c>
      <c r="B81" s="295" t="s">
        <v>52</v>
      </c>
      <c r="C81" s="94">
        <v>3.4</v>
      </c>
      <c r="D81" s="14"/>
      <c r="E81" s="606" t="s">
        <v>206</v>
      </c>
      <c r="F81" s="607"/>
      <c r="G81" s="302">
        <f>SUM(G83,G105)</f>
        <v>4482</v>
      </c>
      <c r="H81" s="102">
        <f>SUM(H83,H105)</f>
        <v>1230</v>
      </c>
      <c r="I81" s="89">
        <f>SUM(I83,I105)</f>
        <v>3252</v>
      </c>
      <c r="J81" s="77">
        <f>SUM(J83,J105)</f>
        <v>952</v>
      </c>
      <c r="K81" s="424">
        <f>SUM(K84:K101,K105)</f>
        <v>60</v>
      </c>
      <c r="L81" s="18"/>
      <c r="M81" s="8"/>
      <c r="N81" s="36"/>
      <c r="O81" s="302"/>
      <c r="P81" s="302"/>
      <c r="Q81" s="302"/>
      <c r="R81" s="302"/>
      <c r="S81" s="302"/>
      <c r="T81" s="347"/>
      <c r="U81" s="7"/>
    </row>
    <row r="82" spans="1:21" s="1" customFormat="1" ht="12" customHeight="1">
      <c r="A82" s="450"/>
      <c r="B82" s="127"/>
      <c r="C82" s="128"/>
      <c r="D82" s="85"/>
      <c r="E82" s="629"/>
      <c r="F82" s="614"/>
      <c r="G82" s="71"/>
      <c r="H82" s="71"/>
      <c r="I82" s="71"/>
      <c r="J82" s="5">
        <v>0</v>
      </c>
      <c r="K82" s="225"/>
      <c r="L82" s="91"/>
      <c r="M82" s="75"/>
      <c r="N82" s="130"/>
      <c r="O82" s="318"/>
      <c r="P82" s="319"/>
      <c r="Q82" s="80"/>
      <c r="R82" s="72"/>
      <c r="S82" s="131"/>
      <c r="T82" s="101"/>
      <c r="U82" s="7"/>
    </row>
    <row r="83" spans="1:21" ht="12" customHeight="1">
      <c r="A83" s="451" t="s">
        <v>54</v>
      </c>
      <c r="B83" s="296" t="s">
        <v>15</v>
      </c>
      <c r="C83" s="124"/>
      <c r="D83" s="6"/>
      <c r="E83" s="630" t="s">
        <v>204</v>
      </c>
      <c r="F83" s="631"/>
      <c r="G83" s="102">
        <f>SUM(G84:G104)</f>
        <v>2274</v>
      </c>
      <c r="H83" s="102">
        <f>SUM(H84:H104)</f>
        <v>758</v>
      </c>
      <c r="I83" s="102">
        <f>SUM(I84:I104)</f>
        <v>1516</v>
      </c>
      <c r="J83" s="102">
        <f>SUM(J84:J104)</f>
        <v>522</v>
      </c>
      <c r="K83" s="223"/>
      <c r="L83" s="18"/>
      <c r="M83" s="425" t="s">
        <v>125</v>
      </c>
      <c r="N83" s="425" t="s">
        <v>125</v>
      </c>
      <c r="O83" s="9">
        <f>SUM(O84:O104)</f>
        <v>356</v>
      </c>
      <c r="P83" s="9">
        <f>SUM(P84:P104)</f>
        <v>284</v>
      </c>
      <c r="Q83" s="96">
        <f>SUM(Q84:Q104)</f>
        <v>280</v>
      </c>
      <c r="R83" s="348">
        <f>SUM(R84:R104)</f>
        <v>264</v>
      </c>
      <c r="S83" s="231">
        <f>SUM(S84:S104)</f>
        <v>332</v>
      </c>
      <c r="T83" s="347" t="s">
        <v>125</v>
      </c>
      <c r="U83" s="4"/>
    </row>
    <row r="84" spans="1:21" ht="12.75" customHeight="1">
      <c r="A84" s="439" t="s">
        <v>173</v>
      </c>
      <c r="B84" s="61" t="s">
        <v>81</v>
      </c>
      <c r="C84" s="118"/>
      <c r="D84" s="119"/>
      <c r="E84" s="634" t="s">
        <v>113</v>
      </c>
      <c r="F84" s="635"/>
      <c r="G84" s="95">
        <f aca="true" t="shared" si="9" ref="G84:G110">H84+I84</f>
        <v>96</v>
      </c>
      <c r="H84" s="125">
        <f>I84*0.5</f>
        <v>32</v>
      </c>
      <c r="I84" s="14">
        <f aca="true" t="shared" si="10" ref="I84:I100">SUM(O84:T84)</f>
        <v>64</v>
      </c>
      <c r="J84" s="325">
        <v>64</v>
      </c>
      <c r="K84" s="349" t="s">
        <v>125</v>
      </c>
      <c r="L84" s="349" t="s">
        <v>134</v>
      </c>
      <c r="M84" s="405" t="s">
        <v>125</v>
      </c>
      <c r="N84" s="405" t="s">
        <v>125</v>
      </c>
      <c r="O84" s="312">
        <v>64</v>
      </c>
      <c r="P84" s="349" t="s">
        <v>125</v>
      </c>
      <c r="Q84" s="349" t="s">
        <v>125</v>
      </c>
      <c r="R84" s="349" t="s">
        <v>125</v>
      </c>
      <c r="S84" s="445" t="s">
        <v>125</v>
      </c>
      <c r="T84" s="101" t="s">
        <v>125</v>
      </c>
      <c r="U84" s="163"/>
    </row>
    <row r="85" spans="1:21" ht="12" customHeight="1">
      <c r="A85" s="439" t="s">
        <v>174</v>
      </c>
      <c r="B85" s="62" t="s">
        <v>82</v>
      </c>
      <c r="C85" s="21"/>
      <c r="D85" s="3"/>
      <c r="E85" s="600" t="s">
        <v>117</v>
      </c>
      <c r="F85" s="534"/>
      <c r="G85" s="95">
        <f t="shared" si="9"/>
        <v>168</v>
      </c>
      <c r="H85" s="125">
        <f aca="true" t="shared" si="11" ref="H85:H92">I85*0.5</f>
        <v>56</v>
      </c>
      <c r="I85" s="14">
        <f t="shared" si="10"/>
        <v>112</v>
      </c>
      <c r="J85" s="3">
        <v>46</v>
      </c>
      <c r="K85" s="349" t="s">
        <v>125</v>
      </c>
      <c r="L85" s="18"/>
      <c r="M85" s="405" t="s">
        <v>125</v>
      </c>
      <c r="N85" s="405" t="s">
        <v>125</v>
      </c>
      <c r="O85" s="329">
        <v>112</v>
      </c>
      <c r="P85" s="349" t="s">
        <v>125</v>
      </c>
      <c r="Q85" s="349" t="s">
        <v>125</v>
      </c>
      <c r="R85" s="349" t="s">
        <v>125</v>
      </c>
      <c r="S85" s="445" t="s">
        <v>125</v>
      </c>
      <c r="T85" s="101" t="s">
        <v>125</v>
      </c>
      <c r="U85" s="4"/>
    </row>
    <row r="86" spans="1:21" ht="12" customHeight="1">
      <c r="A86" s="440" t="s">
        <v>175</v>
      </c>
      <c r="B86" s="61" t="s">
        <v>85</v>
      </c>
      <c r="C86" s="99"/>
      <c r="D86" s="81"/>
      <c r="E86" s="601" t="s">
        <v>113</v>
      </c>
      <c r="F86" s="602"/>
      <c r="G86" s="95">
        <f t="shared" si="9"/>
        <v>72</v>
      </c>
      <c r="H86" s="125">
        <f t="shared" si="11"/>
        <v>24</v>
      </c>
      <c r="I86" s="14">
        <f t="shared" si="10"/>
        <v>48</v>
      </c>
      <c r="J86" s="3">
        <v>10</v>
      </c>
      <c r="K86" s="349" t="s">
        <v>125</v>
      </c>
      <c r="L86" s="18"/>
      <c r="M86" s="405" t="s">
        <v>125</v>
      </c>
      <c r="N86" s="405" t="s">
        <v>125</v>
      </c>
      <c r="O86" s="255">
        <v>48</v>
      </c>
      <c r="P86" s="349" t="s">
        <v>125</v>
      </c>
      <c r="Q86" s="349" t="s">
        <v>125</v>
      </c>
      <c r="R86" s="349" t="s">
        <v>125</v>
      </c>
      <c r="S86" s="445" t="s">
        <v>125</v>
      </c>
      <c r="T86" s="101" t="s">
        <v>125</v>
      </c>
      <c r="U86" s="4"/>
    </row>
    <row r="87" spans="1:21" ht="15" customHeight="1">
      <c r="A87" s="441" t="s">
        <v>176</v>
      </c>
      <c r="B87" s="170" t="s">
        <v>89</v>
      </c>
      <c r="C87" s="21"/>
      <c r="D87" s="3"/>
      <c r="E87" s="600" t="s">
        <v>113</v>
      </c>
      <c r="F87" s="534"/>
      <c r="G87" s="95">
        <f t="shared" si="9"/>
        <v>48</v>
      </c>
      <c r="H87" s="125">
        <f t="shared" si="11"/>
        <v>16</v>
      </c>
      <c r="I87" s="14">
        <v>32</v>
      </c>
      <c r="J87" s="3">
        <v>8</v>
      </c>
      <c r="K87" s="349" t="s">
        <v>125</v>
      </c>
      <c r="L87" s="18"/>
      <c r="M87" s="405" t="s">
        <v>125</v>
      </c>
      <c r="N87" s="405" t="s">
        <v>125</v>
      </c>
      <c r="O87" s="349" t="s">
        <v>125</v>
      </c>
      <c r="P87" s="349" t="s">
        <v>125</v>
      </c>
      <c r="Q87" s="349" t="s">
        <v>125</v>
      </c>
      <c r="R87" s="445">
        <v>32</v>
      </c>
      <c r="S87" s="445" t="s">
        <v>125</v>
      </c>
      <c r="T87" s="101" t="s">
        <v>125</v>
      </c>
      <c r="U87" s="4"/>
    </row>
    <row r="88" spans="1:21" ht="14.25" customHeight="1">
      <c r="A88" s="439" t="s">
        <v>177</v>
      </c>
      <c r="B88" s="179" t="s">
        <v>90</v>
      </c>
      <c r="C88" s="21">
        <v>4</v>
      </c>
      <c r="D88" s="3"/>
      <c r="E88" s="632" t="s">
        <v>117</v>
      </c>
      <c r="F88" s="633"/>
      <c r="G88" s="95">
        <f t="shared" si="9"/>
        <v>126</v>
      </c>
      <c r="H88" s="125">
        <f t="shared" si="11"/>
        <v>42</v>
      </c>
      <c r="I88" s="14">
        <f t="shared" si="10"/>
        <v>84</v>
      </c>
      <c r="J88" s="3">
        <v>20</v>
      </c>
      <c r="K88" s="222">
        <v>20</v>
      </c>
      <c r="L88" s="84"/>
      <c r="M88" s="405" t="s">
        <v>125</v>
      </c>
      <c r="N88" s="405" t="s">
        <v>125</v>
      </c>
      <c r="O88" s="349" t="s">
        <v>125</v>
      </c>
      <c r="P88" s="349" t="s">
        <v>125</v>
      </c>
      <c r="Q88" s="445" t="s">
        <v>125</v>
      </c>
      <c r="R88" s="349" t="s">
        <v>125</v>
      </c>
      <c r="S88" s="486">
        <v>84</v>
      </c>
      <c r="T88" s="101" t="s">
        <v>125</v>
      </c>
      <c r="U88" s="4"/>
    </row>
    <row r="89" spans="1:21" s="1" customFormat="1" ht="12" customHeight="1">
      <c r="A89" s="321" t="s">
        <v>178</v>
      </c>
      <c r="B89" s="174" t="s">
        <v>83</v>
      </c>
      <c r="C89" s="79"/>
      <c r="D89" s="5"/>
      <c r="E89" s="562" t="s">
        <v>121</v>
      </c>
      <c r="F89" s="563"/>
      <c r="G89" s="95">
        <f t="shared" si="9"/>
        <v>204</v>
      </c>
      <c r="H89" s="125">
        <f t="shared" si="11"/>
        <v>68</v>
      </c>
      <c r="I89" s="14">
        <f t="shared" si="10"/>
        <v>136</v>
      </c>
      <c r="J89" s="5">
        <v>40</v>
      </c>
      <c r="K89" s="350" t="s">
        <v>125</v>
      </c>
      <c r="L89" s="91"/>
      <c r="M89" s="405" t="s">
        <v>125</v>
      </c>
      <c r="N89" s="405" t="s">
        <v>125</v>
      </c>
      <c r="O89" s="79">
        <v>68</v>
      </c>
      <c r="P89" s="257">
        <v>68</v>
      </c>
      <c r="Q89" s="445" t="s">
        <v>125</v>
      </c>
      <c r="R89" s="349" t="s">
        <v>125</v>
      </c>
      <c r="S89" s="445" t="s">
        <v>125</v>
      </c>
      <c r="T89" s="101" t="s">
        <v>125</v>
      </c>
      <c r="U89" s="7"/>
    </row>
    <row r="90" spans="1:21" s="13" customFormat="1" ht="36.75" customHeight="1">
      <c r="A90" s="441" t="s">
        <v>179</v>
      </c>
      <c r="B90" s="64" t="s">
        <v>84</v>
      </c>
      <c r="C90" s="21">
        <v>6</v>
      </c>
      <c r="D90" s="3"/>
      <c r="E90" s="550" t="s">
        <v>113</v>
      </c>
      <c r="F90" s="551"/>
      <c r="G90" s="352">
        <f t="shared" si="9"/>
        <v>96</v>
      </c>
      <c r="H90" s="353">
        <f t="shared" si="11"/>
        <v>32</v>
      </c>
      <c r="I90" s="354">
        <f t="shared" si="10"/>
        <v>64</v>
      </c>
      <c r="J90" s="355">
        <v>20</v>
      </c>
      <c r="K90" s="356" t="s">
        <v>125</v>
      </c>
      <c r="L90" s="142"/>
      <c r="M90" s="405" t="s">
        <v>125</v>
      </c>
      <c r="N90" s="405" t="s">
        <v>125</v>
      </c>
      <c r="O90" s="377">
        <v>64</v>
      </c>
      <c r="P90" s="405" t="s">
        <v>125</v>
      </c>
      <c r="Q90" s="448" t="s">
        <v>125</v>
      </c>
      <c r="R90" s="405" t="s">
        <v>125</v>
      </c>
      <c r="S90" s="448" t="s">
        <v>125</v>
      </c>
      <c r="T90" s="399" t="s">
        <v>125</v>
      </c>
      <c r="U90" s="197"/>
    </row>
    <row r="91" spans="1:21" s="13" customFormat="1" ht="15.75" customHeight="1">
      <c r="A91" s="441" t="s">
        <v>180</v>
      </c>
      <c r="B91" s="62" t="s">
        <v>86</v>
      </c>
      <c r="C91" s="21">
        <v>3</v>
      </c>
      <c r="D91" s="3"/>
      <c r="E91" s="548" t="s">
        <v>126</v>
      </c>
      <c r="F91" s="528"/>
      <c r="G91" s="352">
        <f t="shared" si="9"/>
        <v>174</v>
      </c>
      <c r="H91" s="353">
        <f t="shared" si="11"/>
        <v>58</v>
      </c>
      <c r="I91" s="354">
        <f t="shared" si="10"/>
        <v>116</v>
      </c>
      <c r="J91" s="355">
        <v>46</v>
      </c>
      <c r="K91" s="356" t="s">
        <v>125</v>
      </c>
      <c r="L91" s="142"/>
      <c r="M91" s="405" t="s">
        <v>125</v>
      </c>
      <c r="N91" s="405" t="s">
        <v>125</v>
      </c>
      <c r="O91" s="405" t="s">
        <v>125</v>
      </c>
      <c r="P91" s="405" t="s">
        <v>125</v>
      </c>
      <c r="Q91" s="405" t="s">
        <v>125</v>
      </c>
      <c r="R91" s="445">
        <v>116</v>
      </c>
      <c r="S91" s="448" t="s">
        <v>125</v>
      </c>
      <c r="T91" s="101" t="s">
        <v>125</v>
      </c>
      <c r="U91" s="197"/>
    </row>
    <row r="92" spans="1:21" s="13" customFormat="1" ht="15" customHeight="1">
      <c r="A92" s="441" t="s">
        <v>181</v>
      </c>
      <c r="B92" s="62" t="s">
        <v>87</v>
      </c>
      <c r="C92" s="92">
        <v>5</v>
      </c>
      <c r="D92" s="3"/>
      <c r="E92" s="550" t="s">
        <v>113</v>
      </c>
      <c r="F92" s="551"/>
      <c r="G92" s="352">
        <f t="shared" si="9"/>
        <v>96</v>
      </c>
      <c r="H92" s="353">
        <f t="shared" si="11"/>
        <v>32</v>
      </c>
      <c r="I92" s="354">
        <f t="shared" si="10"/>
        <v>64</v>
      </c>
      <c r="J92" s="357">
        <v>24</v>
      </c>
      <c r="K92" s="356" t="s">
        <v>125</v>
      </c>
      <c r="L92" s="142"/>
      <c r="M92" s="405" t="s">
        <v>125</v>
      </c>
      <c r="N92" s="405" t="s">
        <v>125</v>
      </c>
      <c r="O92" s="405" t="s">
        <v>125</v>
      </c>
      <c r="P92" s="229">
        <v>64</v>
      </c>
      <c r="Q92" s="463" t="s">
        <v>125</v>
      </c>
      <c r="R92" s="349" t="s">
        <v>125</v>
      </c>
      <c r="S92" s="448" t="s">
        <v>125</v>
      </c>
      <c r="T92" s="101" t="s">
        <v>125</v>
      </c>
      <c r="U92" s="197"/>
    </row>
    <row r="93" spans="1:21" s="13" customFormat="1" ht="27" customHeight="1">
      <c r="A93" s="441" t="s">
        <v>182</v>
      </c>
      <c r="B93" s="62" t="s">
        <v>88</v>
      </c>
      <c r="C93" s="21"/>
      <c r="D93" s="3"/>
      <c r="E93" s="550" t="s">
        <v>117</v>
      </c>
      <c r="F93" s="551"/>
      <c r="G93" s="352">
        <f t="shared" si="9"/>
        <v>102</v>
      </c>
      <c r="H93" s="358">
        <f aca="true" t="shared" si="12" ref="H93:H104">I93*0.5</f>
        <v>34</v>
      </c>
      <c r="I93" s="354">
        <v>68</v>
      </c>
      <c r="J93" s="357">
        <v>26</v>
      </c>
      <c r="K93" s="356" t="s">
        <v>125</v>
      </c>
      <c r="L93" s="142"/>
      <c r="M93" s="405" t="s">
        <v>125</v>
      </c>
      <c r="N93" s="405" t="s">
        <v>125</v>
      </c>
      <c r="O93" s="405" t="s">
        <v>125</v>
      </c>
      <c r="P93" s="405" t="s">
        <v>125</v>
      </c>
      <c r="Q93" s="463" t="s">
        <v>125</v>
      </c>
      <c r="R93" s="405" t="s">
        <v>125</v>
      </c>
      <c r="S93" s="464">
        <v>68</v>
      </c>
      <c r="T93" s="399" t="s">
        <v>125</v>
      </c>
      <c r="U93" s="197"/>
    </row>
    <row r="94" spans="1:21" s="13" customFormat="1" ht="26.25" customHeight="1">
      <c r="A94" s="441" t="s">
        <v>183</v>
      </c>
      <c r="B94" s="170" t="s">
        <v>55</v>
      </c>
      <c r="C94" s="92"/>
      <c r="D94" s="3"/>
      <c r="E94" s="550" t="s">
        <v>113</v>
      </c>
      <c r="F94" s="551"/>
      <c r="G94" s="352">
        <f t="shared" si="9"/>
        <v>72</v>
      </c>
      <c r="H94" s="358">
        <f t="shared" si="12"/>
        <v>24</v>
      </c>
      <c r="I94" s="354">
        <f t="shared" si="10"/>
        <v>48</v>
      </c>
      <c r="J94" s="357">
        <v>8</v>
      </c>
      <c r="K94" s="356" t="s">
        <v>125</v>
      </c>
      <c r="L94" s="142"/>
      <c r="M94" s="405" t="s">
        <v>125</v>
      </c>
      <c r="N94" s="405" t="s">
        <v>125</v>
      </c>
      <c r="O94" s="405" t="s">
        <v>125</v>
      </c>
      <c r="P94" s="405" t="s">
        <v>125</v>
      </c>
      <c r="Q94" s="448" t="s">
        <v>125</v>
      </c>
      <c r="R94" s="349" t="s">
        <v>125</v>
      </c>
      <c r="S94" s="460">
        <v>48</v>
      </c>
      <c r="T94" s="101" t="s">
        <v>125</v>
      </c>
      <c r="U94" s="197"/>
    </row>
    <row r="95" spans="1:21" s="13" customFormat="1" ht="12.75" customHeight="1">
      <c r="A95" s="440" t="s">
        <v>184</v>
      </c>
      <c r="B95" s="179" t="s">
        <v>91</v>
      </c>
      <c r="C95" s="92"/>
      <c r="D95" s="3"/>
      <c r="E95" s="550" t="s">
        <v>113</v>
      </c>
      <c r="F95" s="551"/>
      <c r="G95" s="352">
        <f t="shared" si="9"/>
        <v>72</v>
      </c>
      <c r="H95" s="358">
        <f t="shared" si="12"/>
        <v>24</v>
      </c>
      <c r="I95" s="354">
        <f t="shared" si="10"/>
        <v>48</v>
      </c>
      <c r="J95" s="357">
        <v>8</v>
      </c>
      <c r="K95" s="356" t="s">
        <v>125</v>
      </c>
      <c r="L95" s="142"/>
      <c r="M95" s="405" t="s">
        <v>125</v>
      </c>
      <c r="N95" s="405" t="s">
        <v>125</v>
      </c>
      <c r="O95" s="405" t="s">
        <v>125</v>
      </c>
      <c r="P95" s="405" t="s">
        <v>125</v>
      </c>
      <c r="Q95" s="405" t="s">
        <v>125</v>
      </c>
      <c r="R95" s="445">
        <v>48</v>
      </c>
      <c r="S95" s="460" t="s">
        <v>125</v>
      </c>
      <c r="T95" s="101" t="s">
        <v>125</v>
      </c>
      <c r="U95" s="197"/>
    </row>
    <row r="96" spans="1:21" s="13" customFormat="1" ht="12.75" customHeight="1">
      <c r="A96" s="440" t="s">
        <v>185</v>
      </c>
      <c r="B96" s="179" t="s">
        <v>16</v>
      </c>
      <c r="C96" s="92"/>
      <c r="D96" s="15"/>
      <c r="E96" s="550" t="s">
        <v>113</v>
      </c>
      <c r="F96" s="551"/>
      <c r="G96" s="352">
        <f>H96+I96</f>
        <v>102</v>
      </c>
      <c r="H96" s="358">
        <f t="shared" si="12"/>
        <v>34</v>
      </c>
      <c r="I96" s="354">
        <f t="shared" si="10"/>
        <v>68</v>
      </c>
      <c r="J96" s="357">
        <v>48</v>
      </c>
      <c r="K96" s="356" t="s">
        <v>125</v>
      </c>
      <c r="L96" s="18"/>
      <c r="M96" s="405" t="s">
        <v>125</v>
      </c>
      <c r="N96" s="405" t="s">
        <v>125</v>
      </c>
      <c r="O96" s="405" t="s">
        <v>125</v>
      </c>
      <c r="P96" s="405" t="s">
        <v>125</v>
      </c>
      <c r="Q96" s="487">
        <v>68</v>
      </c>
      <c r="R96" s="349" t="s">
        <v>125</v>
      </c>
      <c r="S96" s="445" t="s">
        <v>125</v>
      </c>
      <c r="T96" s="101" t="s">
        <v>125</v>
      </c>
      <c r="U96" s="197"/>
    </row>
    <row r="97" spans="1:21" s="13" customFormat="1" ht="12.75" customHeight="1">
      <c r="A97" s="268" t="s">
        <v>186</v>
      </c>
      <c r="B97" s="330" t="s">
        <v>112</v>
      </c>
      <c r="C97" s="314"/>
      <c r="D97" s="315"/>
      <c r="E97" s="550" t="s">
        <v>117</v>
      </c>
      <c r="F97" s="551"/>
      <c r="G97" s="352">
        <f aca="true" t="shared" si="13" ref="G97:G104">H97+I97</f>
        <v>81</v>
      </c>
      <c r="H97" s="358">
        <f t="shared" si="12"/>
        <v>27</v>
      </c>
      <c r="I97" s="354">
        <f t="shared" si="10"/>
        <v>54</v>
      </c>
      <c r="J97" s="359">
        <v>20</v>
      </c>
      <c r="K97" s="356" t="s">
        <v>125</v>
      </c>
      <c r="L97" s="4"/>
      <c r="M97" s="405" t="s">
        <v>125</v>
      </c>
      <c r="N97" s="405" t="s">
        <v>125</v>
      </c>
      <c r="O97" s="405" t="s">
        <v>125</v>
      </c>
      <c r="P97" s="257">
        <v>54</v>
      </c>
      <c r="Q97" s="408" t="s">
        <v>125</v>
      </c>
      <c r="R97" s="349" t="s">
        <v>125</v>
      </c>
      <c r="S97" s="445" t="s">
        <v>125</v>
      </c>
      <c r="T97" s="101" t="s">
        <v>125</v>
      </c>
      <c r="U97" s="197"/>
    </row>
    <row r="98" spans="1:21" s="13" customFormat="1" ht="12.75" customHeight="1">
      <c r="A98" s="442" t="s">
        <v>187</v>
      </c>
      <c r="B98" s="316" t="s">
        <v>106</v>
      </c>
      <c r="C98" s="314"/>
      <c r="D98" s="315"/>
      <c r="E98" s="548" t="s">
        <v>117</v>
      </c>
      <c r="F98" s="528"/>
      <c r="G98" s="352">
        <f t="shared" si="13"/>
        <v>90</v>
      </c>
      <c r="H98" s="358">
        <f t="shared" si="12"/>
        <v>30</v>
      </c>
      <c r="I98" s="354">
        <f t="shared" si="10"/>
        <v>60</v>
      </c>
      <c r="J98" s="359">
        <v>16</v>
      </c>
      <c r="K98" s="356" t="s">
        <v>125</v>
      </c>
      <c r="L98" s="4"/>
      <c r="M98" s="405" t="s">
        <v>125</v>
      </c>
      <c r="N98" s="405" t="s">
        <v>125</v>
      </c>
      <c r="O98" s="405" t="s">
        <v>125</v>
      </c>
      <c r="P98" s="405" t="s">
        <v>125</v>
      </c>
      <c r="Q98" s="466">
        <v>60</v>
      </c>
      <c r="R98" s="349" t="s">
        <v>125</v>
      </c>
      <c r="S98" s="445" t="s">
        <v>125</v>
      </c>
      <c r="T98" s="101" t="s">
        <v>125</v>
      </c>
      <c r="U98" s="197"/>
    </row>
    <row r="99" spans="1:21" s="13" customFormat="1" ht="12.75" customHeight="1">
      <c r="A99" s="442" t="s">
        <v>188</v>
      </c>
      <c r="B99" s="316" t="s">
        <v>107</v>
      </c>
      <c r="C99" s="314"/>
      <c r="D99" s="315"/>
      <c r="E99" s="550" t="s">
        <v>117</v>
      </c>
      <c r="F99" s="551"/>
      <c r="G99" s="352">
        <f t="shared" si="13"/>
        <v>144</v>
      </c>
      <c r="H99" s="358">
        <f t="shared" si="12"/>
        <v>48</v>
      </c>
      <c r="I99" s="354">
        <f t="shared" si="10"/>
        <v>96</v>
      </c>
      <c r="J99" s="359">
        <v>20</v>
      </c>
      <c r="K99" s="356" t="s">
        <v>125</v>
      </c>
      <c r="L99" s="4"/>
      <c r="M99" s="405" t="s">
        <v>125</v>
      </c>
      <c r="N99" s="405" t="s">
        <v>125</v>
      </c>
      <c r="O99" s="405" t="s">
        <v>125</v>
      </c>
      <c r="P99" s="405" t="s">
        <v>125</v>
      </c>
      <c r="Q99" s="405" t="s">
        <v>125</v>
      </c>
      <c r="R99" s="349" t="s">
        <v>125</v>
      </c>
      <c r="S99" s="461">
        <v>96</v>
      </c>
      <c r="T99" s="101" t="s">
        <v>125</v>
      </c>
      <c r="U99" s="197"/>
    </row>
    <row r="100" spans="1:21" s="13" customFormat="1" ht="12.75" customHeight="1">
      <c r="A100" s="442" t="s">
        <v>189</v>
      </c>
      <c r="B100" s="316" t="s">
        <v>108</v>
      </c>
      <c r="C100" s="314"/>
      <c r="D100" s="315"/>
      <c r="E100" s="550" t="s">
        <v>117</v>
      </c>
      <c r="F100" s="551"/>
      <c r="G100" s="352">
        <f t="shared" si="13"/>
        <v>96</v>
      </c>
      <c r="H100" s="358">
        <f t="shared" si="12"/>
        <v>32</v>
      </c>
      <c r="I100" s="354">
        <f t="shared" si="10"/>
        <v>64</v>
      </c>
      <c r="J100" s="359">
        <v>20</v>
      </c>
      <c r="K100" s="356" t="s">
        <v>125</v>
      </c>
      <c r="L100" s="4"/>
      <c r="M100" s="405" t="s">
        <v>125</v>
      </c>
      <c r="N100" s="405" t="s">
        <v>125</v>
      </c>
      <c r="O100" s="405" t="s">
        <v>125</v>
      </c>
      <c r="P100" s="405" t="s">
        <v>125</v>
      </c>
      <c r="Q100" s="79">
        <v>64</v>
      </c>
      <c r="R100" s="349" t="s">
        <v>125</v>
      </c>
      <c r="S100" s="445" t="s">
        <v>125</v>
      </c>
      <c r="T100" s="101" t="s">
        <v>125</v>
      </c>
      <c r="U100" s="197"/>
    </row>
    <row r="101" spans="1:21" s="13" customFormat="1" ht="12.75" customHeight="1">
      <c r="A101" s="442" t="s">
        <v>190</v>
      </c>
      <c r="B101" s="316" t="s">
        <v>109</v>
      </c>
      <c r="C101" s="314"/>
      <c r="D101" s="315"/>
      <c r="E101" s="550" t="s">
        <v>113</v>
      </c>
      <c r="F101" s="551"/>
      <c r="G101" s="352">
        <f t="shared" si="13"/>
        <v>147</v>
      </c>
      <c r="H101" s="358">
        <f t="shared" si="12"/>
        <v>49</v>
      </c>
      <c r="I101" s="444">
        <f>SUM(O101:T101)</f>
        <v>98</v>
      </c>
      <c r="J101" s="359">
        <v>30</v>
      </c>
      <c r="K101" s="356" t="s">
        <v>125</v>
      </c>
      <c r="L101" s="4"/>
      <c r="M101" s="405" t="s">
        <v>125</v>
      </c>
      <c r="N101" s="405" t="s">
        <v>125</v>
      </c>
      <c r="O101" s="405" t="s">
        <v>125</v>
      </c>
      <c r="P101" s="327">
        <v>98</v>
      </c>
      <c r="Q101" s="408" t="s">
        <v>125</v>
      </c>
      <c r="R101" s="349" t="s">
        <v>125</v>
      </c>
      <c r="S101" s="445" t="s">
        <v>125</v>
      </c>
      <c r="T101" s="101" t="s">
        <v>125</v>
      </c>
      <c r="U101" s="197"/>
    </row>
    <row r="102" spans="1:21" s="13" customFormat="1" ht="12.75" customHeight="1">
      <c r="A102" s="442" t="s">
        <v>191</v>
      </c>
      <c r="B102" s="316" t="s">
        <v>194</v>
      </c>
      <c r="C102" s="314"/>
      <c r="D102" s="315"/>
      <c r="E102" s="548" t="s">
        <v>117</v>
      </c>
      <c r="F102" s="528"/>
      <c r="G102" s="352">
        <f t="shared" si="13"/>
        <v>132</v>
      </c>
      <c r="H102" s="358">
        <f t="shared" si="12"/>
        <v>44</v>
      </c>
      <c r="I102" s="444">
        <f>SUM(O102:T102)</f>
        <v>88</v>
      </c>
      <c r="J102" s="359">
        <v>26</v>
      </c>
      <c r="K102" s="356" t="s">
        <v>125</v>
      </c>
      <c r="L102" s="4"/>
      <c r="M102" s="405" t="s">
        <v>125</v>
      </c>
      <c r="N102" s="405" t="s">
        <v>125</v>
      </c>
      <c r="O102" s="405" t="s">
        <v>125</v>
      </c>
      <c r="P102" s="405" t="s">
        <v>125</v>
      </c>
      <c r="Q102" s="467">
        <v>88</v>
      </c>
      <c r="R102" s="349" t="s">
        <v>125</v>
      </c>
      <c r="S102" s="445" t="s">
        <v>125</v>
      </c>
      <c r="T102" s="101" t="s">
        <v>125</v>
      </c>
      <c r="U102" s="197"/>
    </row>
    <row r="103" spans="1:21" s="13" customFormat="1" ht="12.75" customHeight="1">
      <c r="A103" s="443" t="s">
        <v>196</v>
      </c>
      <c r="B103" s="438" t="s">
        <v>195</v>
      </c>
      <c r="C103" s="314"/>
      <c r="D103" s="315"/>
      <c r="E103" s="550" t="s">
        <v>113</v>
      </c>
      <c r="F103" s="551"/>
      <c r="G103" s="352">
        <f>H103+I103</f>
        <v>102</v>
      </c>
      <c r="H103" s="358">
        <f>I103*0.5</f>
        <v>34</v>
      </c>
      <c r="I103" s="444">
        <f>SUM(O103:T103)</f>
        <v>68</v>
      </c>
      <c r="J103" s="359">
        <v>16</v>
      </c>
      <c r="K103" s="356" t="s">
        <v>125</v>
      </c>
      <c r="L103" s="4"/>
      <c r="M103" s="405" t="s">
        <v>125</v>
      </c>
      <c r="N103" s="405" t="s">
        <v>125</v>
      </c>
      <c r="O103" s="405" t="s">
        <v>125</v>
      </c>
      <c r="P103" s="405" t="s">
        <v>125</v>
      </c>
      <c r="Q103" s="405" t="s">
        <v>125</v>
      </c>
      <c r="R103" s="446">
        <v>68</v>
      </c>
      <c r="S103" s="448" t="s">
        <v>125</v>
      </c>
      <c r="T103" s="405" t="s">
        <v>125</v>
      </c>
      <c r="U103" s="197"/>
    </row>
    <row r="104" spans="1:21" s="13" customFormat="1" ht="18" customHeight="1">
      <c r="A104" s="443" t="s">
        <v>202</v>
      </c>
      <c r="B104" s="438" t="s">
        <v>203</v>
      </c>
      <c r="C104" s="314"/>
      <c r="D104" s="315"/>
      <c r="E104" s="550" t="s">
        <v>113</v>
      </c>
      <c r="F104" s="551"/>
      <c r="G104" s="352">
        <f t="shared" si="13"/>
        <v>54</v>
      </c>
      <c r="H104" s="358">
        <f t="shared" si="12"/>
        <v>18</v>
      </c>
      <c r="I104" s="444">
        <f>SUM(O104:T104)</f>
        <v>36</v>
      </c>
      <c r="J104" s="359">
        <v>6</v>
      </c>
      <c r="K104" s="356" t="s">
        <v>125</v>
      </c>
      <c r="L104" s="4"/>
      <c r="M104" s="405" t="s">
        <v>125</v>
      </c>
      <c r="N104" s="405" t="s">
        <v>125</v>
      </c>
      <c r="O104" s="405" t="s">
        <v>125</v>
      </c>
      <c r="P104" s="405" t="s">
        <v>125</v>
      </c>
      <c r="Q104" s="405" t="s">
        <v>125</v>
      </c>
      <c r="R104" s="405" t="s">
        <v>125</v>
      </c>
      <c r="S104" s="448">
        <v>36</v>
      </c>
      <c r="T104" s="405" t="s">
        <v>125</v>
      </c>
      <c r="U104" s="197"/>
    </row>
    <row r="105" spans="1:21" s="13" customFormat="1" ht="12.75" customHeight="1">
      <c r="A105" s="367" t="s">
        <v>57</v>
      </c>
      <c r="B105" s="297" t="s">
        <v>56</v>
      </c>
      <c r="C105" s="180"/>
      <c r="D105" s="181"/>
      <c r="E105" s="621" t="s">
        <v>205</v>
      </c>
      <c r="F105" s="622"/>
      <c r="G105" s="324">
        <f>SUM(G106,G112,G122,G129)</f>
        <v>2208</v>
      </c>
      <c r="H105" s="324">
        <f>SUM(H106,H112,H122,H130)</f>
        <v>472</v>
      </c>
      <c r="I105" s="324">
        <f>SUM(I106,I112,I122,I129)</f>
        <v>1736</v>
      </c>
      <c r="J105" s="324">
        <f>SUM(J106,J112,J122,J129)</f>
        <v>430</v>
      </c>
      <c r="K105" s="290">
        <f>SUM(K106,K112,K122)</f>
        <v>40</v>
      </c>
      <c r="L105" s="91"/>
      <c r="M105" s="406" t="s">
        <v>125</v>
      </c>
      <c r="N105" s="406" t="s">
        <v>125</v>
      </c>
      <c r="O105" s="406" t="s">
        <v>125</v>
      </c>
      <c r="P105" s="324">
        <f>SUM(P106,P112,P122,P129)</f>
        <v>498</v>
      </c>
      <c r="Q105" s="324">
        <f>SUM(Q106,Q112,Q122,Q129)</f>
        <v>240</v>
      </c>
      <c r="R105" s="324">
        <f>SUM(R106,R112,R122,R129)</f>
        <v>422</v>
      </c>
      <c r="S105" s="324">
        <f>SUM(S106,S112,S122,S129)</f>
        <v>576</v>
      </c>
      <c r="T105" s="347" t="s">
        <v>125</v>
      </c>
      <c r="U105" s="197"/>
    </row>
    <row r="106" spans="1:21" ht="42" customHeight="1">
      <c r="A106" s="282" t="s">
        <v>58</v>
      </c>
      <c r="B106" s="360" t="s">
        <v>94</v>
      </c>
      <c r="C106" s="362">
        <v>7</v>
      </c>
      <c r="D106" s="363">
        <v>7</v>
      </c>
      <c r="E106" s="564" t="s">
        <v>124</v>
      </c>
      <c r="F106" s="565"/>
      <c r="G106" s="395">
        <f>SUM(G107,G108,G109,G110)</f>
        <v>594</v>
      </c>
      <c r="H106" s="395">
        <f>SUM(H107,H108,H109,H110)</f>
        <v>96</v>
      </c>
      <c r="I106" s="395">
        <f>SUM(I107,I108,I109,I110)</f>
        <v>498</v>
      </c>
      <c r="J106" s="395">
        <f>SUM(J107,J108,J109,J110)</f>
        <v>102</v>
      </c>
      <c r="K106" s="396"/>
      <c r="L106" s="365"/>
      <c r="M106" s="406" t="s">
        <v>125</v>
      </c>
      <c r="N106" s="406" t="s">
        <v>125</v>
      </c>
      <c r="O106" s="406" t="s">
        <v>125</v>
      </c>
      <c r="P106" s="395">
        <f>SUM(P107,P108,P109,P110)</f>
        <v>498</v>
      </c>
      <c r="Q106" s="409" t="s">
        <v>125</v>
      </c>
      <c r="R106" s="409" t="s">
        <v>125</v>
      </c>
      <c r="S106" s="409" t="s">
        <v>125</v>
      </c>
      <c r="T106" s="400" t="s">
        <v>125</v>
      </c>
      <c r="U106" s="4"/>
    </row>
    <row r="107" spans="1:20" ht="30" customHeight="1">
      <c r="A107" s="240" t="s">
        <v>59</v>
      </c>
      <c r="B107" s="309" t="s">
        <v>95</v>
      </c>
      <c r="C107" s="377"/>
      <c r="D107" s="357"/>
      <c r="E107" s="549" t="s">
        <v>117</v>
      </c>
      <c r="F107" s="549"/>
      <c r="G107" s="352">
        <f t="shared" si="9"/>
        <v>168</v>
      </c>
      <c r="H107" s="358">
        <f>I107*0.5</f>
        <v>56</v>
      </c>
      <c r="I107" s="354">
        <f aca="true" t="shared" si="14" ref="I107:I132">SUM(O107:T107)</f>
        <v>112</v>
      </c>
      <c r="J107" s="355">
        <v>56</v>
      </c>
      <c r="K107" s="381"/>
      <c r="L107" s="376"/>
      <c r="M107" s="405" t="s">
        <v>125</v>
      </c>
      <c r="N107" s="405" t="s">
        <v>125</v>
      </c>
      <c r="O107" s="405" t="s">
        <v>125</v>
      </c>
      <c r="P107" s="375">
        <v>112</v>
      </c>
      <c r="Q107" s="408" t="s">
        <v>125</v>
      </c>
      <c r="R107" s="408" t="s">
        <v>125</v>
      </c>
      <c r="S107" s="408" t="s">
        <v>125</v>
      </c>
      <c r="T107" s="399" t="s">
        <v>125</v>
      </c>
    </row>
    <row r="108" spans="1:21" ht="26.25" customHeight="1" thickBot="1">
      <c r="A108" s="240" t="s">
        <v>60</v>
      </c>
      <c r="B108" s="309" t="s">
        <v>96</v>
      </c>
      <c r="C108" s="377"/>
      <c r="D108" s="357"/>
      <c r="E108" s="549" t="s">
        <v>117</v>
      </c>
      <c r="F108" s="549"/>
      <c r="G108" s="352">
        <f t="shared" si="9"/>
        <v>120</v>
      </c>
      <c r="H108" s="358">
        <f>I108*0.5</f>
        <v>40</v>
      </c>
      <c r="I108" s="354">
        <f t="shared" si="14"/>
        <v>80</v>
      </c>
      <c r="J108" s="355">
        <v>46</v>
      </c>
      <c r="K108" s="381"/>
      <c r="L108" s="376"/>
      <c r="M108" s="405" t="s">
        <v>125</v>
      </c>
      <c r="N108" s="405" t="s">
        <v>125</v>
      </c>
      <c r="O108" s="356" t="s">
        <v>125</v>
      </c>
      <c r="P108" s="426">
        <v>80</v>
      </c>
      <c r="Q108" s="408" t="s">
        <v>125</v>
      </c>
      <c r="R108" s="408" t="s">
        <v>125</v>
      </c>
      <c r="S108" s="408" t="s">
        <v>125</v>
      </c>
      <c r="T108" s="399" t="s">
        <v>125</v>
      </c>
      <c r="U108" s="4"/>
    </row>
    <row r="109" spans="1:21" ht="12.75" customHeight="1">
      <c r="A109" s="452" t="s">
        <v>62</v>
      </c>
      <c r="B109" s="280" t="s">
        <v>142</v>
      </c>
      <c r="C109" s="122"/>
      <c r="D109" s="123"/>
      <c r="E109" s="623" t="s">
        <v>113</v>
      </c>
      <c r="F109" s="624"/>
      <c r="G109" s="95">
        <f t="shared" si="9"/>
        <v>162</v>
      </c>
      <c r="H109" s="335"/>
      <c r="I109" s="14">
        <f t="shared" si="14"/>
        <v>162</v>
      </c>
      <c r="J109" s="286"/>
      <c r="K109" s="227"/>
      <c r="L109" s="121"/>
      <c r="M109" s="405" t="s">
        <v>125</v>
      </c>
      <c r="N109" s="405" t="s">
        <v>125</v>
      </c>
      <c r="O109" s="428" t="s">
        <v>125</v>
      </c>
      <c r="P109" s="429">
        <v>162</v>
      </c>
      <c r="Q109" s="408" t="s">
        <v>125</v>
      </c>
      <c r="R109" s="408" t="s">
        <v>125</v>
      </c>
      <c r="S109" s="408" t="s">
        <v>125</v>
      </c>
      <c r="T109" s="399" t="s">
        <v>125</v>
      </c>
      <c r="U109" s="4"/>
    </row>
    <row r="110" spans="1:21" ht="12.75" customHeight="1">
      <c r="A110" s="213" t="s">
        <v>22</v>
      </c>
      <c r="B110" s="61" t="s">
        <v>143</v>
      </c>
      <c r="C110" s="21"/>
      <c r="D110" s="3">
        <v>5</v>
      </c>
      <c r="E110" s="562" t="s">
        <v>113</v>
      </c>
      <c r="F110" s="563"/>
      <c r="G110" s="95">
        <f t="shared" si="9"/>
        <v>144</v>
      </c>
      <c r="H110" s="335"/>
      <c r="I110" s="14">
        <f t="shared" si="14"/>
        <v>144</v>
      </c>
      <c r="J110" s="3"/>
      <c r="K110" s="222"/>
      <c r="L110" s="18"/>
      <c r="M110" s="405" t="s">
        <v>125</v>
      </c>
      <c r="N110" s="405" t="s">
        <v>125</v>
      </c>
      <c r="O110" s="430" t="s">
        <v>125</v>
      </c>
      <c r="P110" s="229">
        <v>144</v>
      </c>
      <c r="Q110" s="408" t="s">
        <v>125</v>
      </c>
      <c r="R110" s="408" t="s">
        <v>125</v>
      </c>
      <c r="S110" s="408" t="s">
        <v>125</v>
      </c>
      <c r="T110" s="399" t="s">
        <v>125</v>
      </c>
      <c r="U110" s="163"/>
    </row>
    <row r="111" spans="1:21" ht="12.75" customHeight="1" hidden="1">
      <c r="A111" s="212">
        <v>1</v>
      </c>
      <c r="B111" s="192">
        <v>2</v>
      </c>
      <c r="C111" s="94">
        <v>3</v>
      </c>
      <c r="D111" s="14"/>
      <c r="E111" s="533"/>
      <c r="F111" s="534"/>
      <c r="G111" s="143">
        <v>7</v>
      </c>
      <c r="H111" s="100">
        <v>8</v>
      </c>
      <c r="I111" s="141">
        <v>9</v>
      </c>
      <c r="J111" s="141">
        <v>11</v>
      </c>
      <c r="K111" s="195">
        <v>12</v>
      </c>
      <c r="L111" s="194"/>
      <c r="M111" s="405" t="s">
        <v>20</v>
      </c>
      <c r="N111" s="405" t="s">
        <v>135</v>
      </c>
      <c r="O111" s="430" t="s">
        <v>135</v>
      </c>
      <c r="P111" s="195">
        <v>16</v>
      </c>
      <c r="Q111" s="408" t="s">
        <v>138</v>
      </c>
      <c r="R111" s="196">
        <v>18</v>
      </c>
      <c r="S111" s="408" t="s">
        <v>134</v>
      </c>
      <c r="T111" s="399" t="s">
        <v>144</v>
      </c>
      <c r="U111" s="163"/>
    </row>
    <row r="112" spans="1:21" ht="60.75" customHeight="1">
      <c r="A112" s="282" t="s">
        <v>61</v>
      </c>
      <c r="B112" s="360" t="s">
        <v>97</v>
      </c>
      <c r="C112" s="362">
        <v>6</v>
      </c>
      <c r="D112" s="363">
        <v>6</v>
      </c>
      <c r="E112" s="564" t="s">
        <v>124</v>
      </c>
      <c r="F112" s="565"/>
      <c r="G112" s="363">
        <f>SUM(G115:G121)</f>
        <v>894</v>
      </c>
      <c r="H112" s="363">
        <f>SUM(H115:H121)</f>
        <v>232</v>
      </c>
      <c r="I112" s="363">
        <f>SUM(I115:I121)</f>
        <v>662</v>
      </c>
      <c r="J112" s="363">
        <f>SUM(J115:J121)</f>
        <v>212</v>
      </c>
      <c r="K112" s="363">
        <f>SUM(K113:K119)</f>
        <v>20</v>
      </c>
      <c r="L112" s="365"/>
      <c r="M112" s="406" t="s">
        <v>125</v>
      </c>
      <c r="N112" s="406" t="s">
        <v>125</v>
      </c>
      <c r="O112" s="434" t="s">
        <v>125</v>
      </c>
      <c r="P112" s="431" t="s">
        <v>125</v>
      </c>
      <c r="Q112" s="362">
        <f>SUM(Q113:Q121)</f>
        <v>240</v>
      </c>
      <c r="R112" s="362">
        <f>SUM(R113:R121)</f>
        <v>422</v>
      </c>
      <c r="S112" s="409" t="s">
        <v>125</v>
      </c>
      <c r="T112" s="400" t="s">
        <v>125</v>
      </c>
      <c r="U112" s="4"/>
    </row>
    <row r="113" spans="1:21" ht="23.25" customHeight="1" hidden="1">
      <c r="A113" s="240"/>
      <c r="B113" s="309"/>
      <c r="C113" s="377"/>
      <c r="D113" s="357"/>
      <c r="E113" s="380"/>
      <c r="F113" s="357"/>
      <c r="G113" s="352"/>
      <c r="H113" s="358">
        <f>I113*0.5</f>
        <v>0</v>
      </c>
      <c r="I113" s="354">
        <f t="shared" si="14"/>
        <v>0</v>
      </c>
      <c r="J113" s="357"/>
      <c r="K113" s="381"/>
      <c r="L113" s="376"/>
      <c r="M113" s="405" t="s">
        <v>136</v>
      </c>
      <c r="N113" s="405" t="s">
        <v>137</v>
      </c>
      <c r="O113" s="435" t="s">
        <v>137</v>
      </c>
      <c r="P113" s="431" t="s">
        <v>134</v>
      </c>
      <c r="Q113" s="408" t="s">
        <v>139</v>
      </c>
      <c r="R113" s="375"/>
      <c r="S113" s="408" t="s">
        <v>20</v>
      </c>
      <c r="T113" s="399" t="s">
        <v>145</v>
      </c>
      <c r="U113" s="4"/>
    </row>
    <row r="114" spans="1:21" ht="12.75" customHeight="1" hidden="1">
      <c r="A114" s="240"/>
      <c r="B114" s="309"/>
      <c r="C114" s="377"/>
      <c r="D114" s="357"/>
      <c r="E114" s="380"/>
      <c r="F114" s="357"/>
      <c r="G114" s="352"/>
      <c r="H114" s="358">
        <f>I114*0.5</f>
        <v>0</v>
      </c>
      <c r="I114" s="354">
        <f t="shared" si="14"/>
        <v>0</v>
      </c>
      <c r="J114" s="357"/>
      <c r="K114" s="381"/>
      <c r="L114" s="376"/>
      <c r="M114" s="405" t="s">
        <v>137</v>
      </c>
      <c r="N114" s="405" t="s">
        <v>138</v>
      </c>
      <c r="O114" s="435" t="s">
        <v>138</v>
      </c>
      <c r="P114" s="431" t="s">
        <v>21</v>
      </c>
      <c r="Q114" s="408" t="s">
        <v>140</v>
      </c>
      <c r="R114" s="375"/>
      <c r="S114" s="408" t="s">
        <v>135</v>
      </c>
      <c r="T114" s="399" t="s">
        <v>146</v>
      </c>
      <c r="U114" s="4"/>
    </row>
    <row r="115" spans="1:21" ht="50.25" customHeight="1">
      <c r="A115" s="240" t="s">
        <v>63</v>
      </c>
      <c r="B115" s="309" t="s">
        <v>98</v>
      </c>
      <c r="C115" s="377"/>
      <c r="D115" s="357"/>
      <c r="E115" s="615" t="s">
        <v>230</v>
      </c>
      <c r="F115" s="616"/>
      <c r="G115" s="352">
        <f>H115+I115</f>
        <v>96</v>
      </c>
      <c r="H115" s="358">
        <f>I115*0.5</f>
        <v>32</v>
      </c>
      <c r="I115" s="354">
        <f t="shared" si="14"/>
        <v>64</v>
      </c>
      <c r="J115" s="357">
        <v>32</v>
      </c>
      <c r="K115" s="381"/>
      <c r="L115" s="376"/>
      <c r="M115" s="405" t="s">
        <v>125</v>
      </c>
      <c r="N115" s="405" t="s">
        <v>125</v>
      </c>
      <c r="O115" s="435" t="s">
        <v>125</v>
      </c>
      <c r="P115" s="432" t="s">
        <v>125</v>
      </c>
      <c r="Q115" s="467">
        <v>64</v>
      </c>
      <c r="R115" s="467">
        <v>0</v>
      </c>
      <c r="S115" s="408" t="s">
        <v>125</v>
      </c>
      <c r="T115" s="399" t="s">
        <v>125</v>
      </c>
      <c r="U115" s="4"/>
    </row>
    <row r="116" spans="1:21" ht="28.5" customHeight="1">
      <c r="A116" s="240" t="s">
        <v>99</v>
      </c>
      <c r="B116" s="309" t="s">
        <v>100</v>
      </c>
      <c r="C116" s="377"/>
      <c r="D116" s="357"/>
      <c r="E116" s="617"/>
      <c r="F116" s="618"/>
      <c r="G116" s="352">
        <f>H116+I116</f>
        <v>528</v>
      </c>
      <c r="H116" s="358">
        <f>I116*0.5</f>
        <v>176</v>
      </c>
      <c r="I116" s="354">
        <f t="shared" si="14"/>
        <v>352</v>
      </c>
      <c r="J116" s="357">
        <v>156</v>
      </c>
      <c r="K116" s="393">
        <v>20</v>
      </c>
      <c r="L116" s="376"/>
      <c r="M116" s="405" t="s">
        <v>125</v>
      </c>
      <c r="N116" s="405" t="s">
        <v>125</v>
      </c>
      <c r="O116" s="435" t="s">
        <v>125</v>
      </c>
      <c r="P116" s="432" t="s">
        <v>125</v>
      </c>
      <c r="Q116" s="467">
        <v>122</v>
      </c>
      <c r="R116" s="375">
        <v>230</v>
      </c>
      <c r="S116" s="408" t="s">
        <v>125</v>
      </c>
      <c r="T116" s="399" t="s">
        <v>125</v>
      </c>
      <c r="U116" s="4"/>
    </row>
    <row r="117" spans="1:21" ht="24.75" customHeight="1">
      <c r="A117" s="240" t="s">
        <v>101</v>
      </c>
      <c r="B117" s="309" t="s">
        <v>92</v>
      </c>
      <c r="C117" s="377"/>
      <c r="D117" s="357"/>
      <c r="E117" s="548" t="s">
        <v>127</v>
      </c>
      <c r="F117" s="528"/>
      <c r="G117" s="352">
        <f>H117+I117</f>
        <v>72</v>
      </c>
      <c r="H117" s="358">
        <f>I117*0.5</f>
        <v>24</v>
      </c>
      <c r="I117" s="354">
        <f t="shared" si="14"/>
        <v>48</v>
      </c>
      <c r="J117" s="357">
        <v>24</v>
      </c>
      <c r="K117" s="381"/>
      <c r="L117" s="376"/>
      <c r="M117" s="405" t="s">
        <v>125</v>
      </c>
      <c r="N117" s="405" t="s">
        <v>125</v>
      </c>
      <c r="O117" s="435" t="s">
        <v>125</v>
      </c>
      <c r="P117" s="432" t="s">
        <v>125</v>
      </c>
      <c r="Q117" s="408" t="s">
        <v>125</v>
      </c>
      <c r="R117" s="375">
        <v>48</v>
      </c>
      <c r="S117" s="408" t="s">
        <v>125</v>
      </c>
      <c r="T117" s="399" t="s">
        <v>125</v>
      </c>
      <c r="U117" s="4"/>
    </row>
    <row r="118" spans="1:21" ht="18.75" customHeight="1">
      <c r="A118" s="453" t="s">
        <v>67</v>
      </c>
      <c r="B118" s="309" t="s">
        <v>142</v>
      </c>
      <c r="C118" s="377"/>
      <c r="D118" s="357"/>
      <c r="E118" s="548" t="s">
        <v>127</v>
      </c>
      <c r="F118" s="528"/>
      <c r="G118" s="352">
        <f>H118+I118</f>
        <v>126</v>
      </c>
      <c r="H118" s="358"/>
      <c r="I118" s="354">
        <f t="shared" si="14"/>
        <v>126</v>
      </c>
      <c r="J118" s="357"/>
      <c r="K118" s="381"/>
      <c r="L118" s="376"/>
      <c r="M118" s="405" t="s">
        <v>125</v>
      </c>
      <c r="N118" s="405" t="s">
        <v>125</v>
      </c>
      <c r="O118" s="405" t="s">
        <v>125</v>
      </c>
      <c r="P118" s="405" t="s">
        <v>125</v>
      </c>
      <c r="Q118" s="448">
        <v>54</v>
      </c>
      <c r="R118" s="375">
        <v>72</v>
      </c>
      <c r="S118" s="408" t="s">
        <v>125</v>
      </c>
      <c r="T118" s="399" t="s">
        <v>125</v>
      </c>
      <c r="U118" s="4"/>
    </row>
    <row r="119" spans="1:21" ht="17.25" customHeight="1">
      <c r="A119" s="453" t="s">
        <v>23</v>
      </c>
      <c r="B119" s="309" t="s">
        <v>143</v>
      </c>
      <c r="C119" s="377">
        <v>7</v>
      </c>
      <c r="D119" s="357"/>
      <c r="E119" s="548" t="s">
        <v>127</v>
      </c>
      <c r="F119" s="528"/>
      <c r="G119" s="352">
        <f>H119+I119</f>
        <v>72</v>
      </c>
      <c r="H119" s="394"/>
      <c r="I119" s="354">
        <f t="shared" si="14"/>
        <v>72</v>
      </c>
      <c r="J119" s="357"/>
      <c r="K119" s="381"/>
      <c r="L119" s="376"/>
      <c r="M119" s="405" t="s">
        <v>125</v>
      </c>
      <c r="N119" s="405" t="s">
        <v>125</v>
      </c>
      <c r="O119" s="435" t="s">
        <v>125</v>
      </c>
      <c r="P119" s="432" t="s">
        <v>125</v>
      </c>
      <c r="Q119" s="408" t="s">
        <v>125</v>
      </c>
      <c r="R119" s="375">
        <v>72</v>
      </c>
      <c r="S119" s="408" t="s">
        <v>125</v>
      </c>
      <c r="T119" s="399" t="s">
        <v>125</v>
      </c>
      <c r="U119" s="4"/>
    </row>
    <row r="120" spans="1:21" ht="12.75" customHeight="1" hidden="1">
      <c r="A120" s="212"/>
      <c r="B120" s="192"/>
      <c r="C120" s="94"/>
      <c r="D120" s="14"/>
      <c r="E120" s="160"/>
      <c r="F120" s="14"/>
      <c r="G120" s="143"/>
      <c r="H120" s="100">
        <f>I120*0.5</f>
        <v>0</v>
      </c>
      <c r="I120" s="14">
        <f t="shared" si="14"/>
        <v>0</v>
      </c>
      <c r="J120" s="141"/>
      <c r="K120" s="195"/>
      <c r="L120" s="194"/>
      <c r="M120" s="405" t="s">
        <v>28</v>
      </c>
      <c r="N120" s="405" t="s">
        <v>141</v>
      </c>
      <c r="O120" s="435" t="s">
        <v>141</v>
      </c>
      <c r="P120" s="195"/>
      <c r="Q120" s="193"/>
      <c r="R120" s="196"/>
      <c r="S120" s="408" t="s">
        <v>139</v>
      </c>
      <c r="T120" s="399" t="s">
        <v>147</v>
      </c>
      <c r="U120" s="4"/>
    </row>
    <row r="121" spans="1:82" ht="17.25" customHeight="1" hidden="1">
      <c r="A121" s="214" t="s">
        <v>23</v>
      </c>
      <c r="B121" s="298"/>
      <c r="C121" s="21"/>
      <c r="D121" s="3"/>
      <c r="E121" s="619"/>
      <c r="F121" s="620"/>
      <c r="G121" s="95">
        <f aca="true" t="shared" si="15" ref="G121:G132">H121+I121</f>
        <v>0</v>
      </c>
      <c r="H121" s="100">
        <f>I121*0.5</f>
        <v>0</v>
      </c>
      <c r="I121" s="14">
        <f t="shared" si="14"/>
        <v>0</v>
      </c>
      <c r="J121" s="3"/>
      <c r="K121" s="229"/>
      <c r="L121" s="144"/>
      <c r="M121" s="405" t="s">
        <v>141</v>
      </c>
      <c r="N121" s="405" t="s">
        <v>35</v>
      </c>
      <c r="O121" s="435" t="s">
        <v>35</v>
      </c>
      <c r="P121" s="256"/>
      <c r="Q121" s="255"/>
      <c r="R121" s="256"/>
      <c r="S121" s="408" t="s">
        <v>140</v>
      </c>
      <c r="T121" s="399" t="s">
        <v>148</v>
      </c>
      <c r="U121" s="198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</row>
    <row r="122" spans="1:21" ht="40.5" customHeight="1">
      <c r="A122" s="282" t="s">
        <v>64</v>
      </c>
      <c r="B122" s="361" t="s">
        <v>102</v>
      </c>
      <c r="C122" s="362">
        <v>4</v>
      </c>
      <c r="D122" s="363"/>
      <c r="E122" s="564" t="s">
        <v>124</v>
      </c>
      <c r="F122" s="565"/>
      <c r="G122" s="363">
        <f>SUM(G123:G128)</f>
        <v>528</v>
      </c>
      <c r="H122" s="364">
        <f>SUM(H123:H128)</f>
        <v>128</v>
      </c>
      <c r="I122" s="363">
        <f>SUM(I123:I128)</f>
        <v>400</v>
      </c>
      <c r="J122" s="363">
        <f>SUM(J123:J128)</f>
        <v>116</v>
      </c>
      <c r="K122" s="363">
        <f>SUM(K123:K128)</f>
        <v>20</v>
      </c>
      <c r="L122" s="365"/>
      <c r="M122" s="406" t="s">
        <v>125</v>
      </c>
      <c r="N122" s="406" t="s">
        <v>125</v>
      </c>
      <c r="O122" s="434" t="s">
        <v>125</v>
      </c>
      <c r="P122" s="431" t="s">
        <v>125</v>
      </c>
      <c r="Q122" s="406" t="s">
        <v>125</v>
      </c>
      <c r="R122" s="406" t="s">
        <v>125</v>
      </c>
      <c r="S122" s="362">
        <f>SUM(S123:S128)</f>
        <v>400</v>
      </c>
      <c r="T122" s="400" t="s">
        <v>125</v>
      </c>
      <c r="U122" s="4"/>
    </row>
    <row r="123" spans="1:21" ht="51" customHeight="1">
      <c r="A123" s="240" t="s">
        <v>65</v>
      </c>
      <c r="B123" s="373" t="s">
        <v>103</v>
      </c>
      <c r="C123" s="374">
        <v>7</v>
      </c>
      <c r="D123" s="354"/>
      <c r="E123" s="558" t="s">
        <v>231</v>
      </c>
      <c r="F123" s="559"/>
      <c r="G123" s="352">
        <f t="shared" si="15"/>
        <v>288</v>
      </c>
      <c r="H123" s="358">
        <f>I123*0.5</f>
        <v>96</v>
      </c>
      <c r="I123" s="354">
        <f t="shared" si="14"/>
        <v>192</v>
      </c>
      <c r="J123" s="357">
        <v>100</v>
      </c>
      <c r="K123" s="375"/>
      <c r="L123" s="376"/>
      <c r="M123" s="405" t="s">
        <v>125</v>
      </c>
      <c r="N123" s="405" t="s">
        <v>125</v>
      </c>
      <c r="O123" s="435" t="s">
        <v>125</v>
      </c>
      <c r="P123" s="432" t="s">
        <v>125</v>
      </c>
      <c r="Q123" s="405" t="s">
        <v>125</v>
      </c>
      <c r="R123" s="405" t="s">
        <v>125</v>
      </c>
      <c r="S123" s="375">
        <v>192</v>
      </c>
      <c r="T123" s="399" t="s">
        <v>125</v>
      </c>
      <c r="U123" s="4"/>
    </row>
    <row r="124" spans="1:21" ht="26.25" customHeight="1">
      <c r="A124" s="240" t="s">
        <v>66</v>
      </c>
      <c r="B124" s="378" t="s">
        <v>104</v>
      </c>
      <c r="C124" s="374"/>
      <c r="D124" s="354"/>
      <c r="E124" s="560"/>
      <c r="F124" s="561"/>
      <c r="G124" s="352">
        <f t="shared" si="15"/>
        <v>96</v>
      </c>
      <c r="H124" s="358">
        <f>I124*0.5</f>
        <v>32</v>
      </c>
      <c r="I124" s="354">
        <f t="shared" si="14"/>
        <v>64</v>
      </c>
      <c r="J124" s="357">
        <v>16</v>
      </c>
      <c r="K124" s="379">
        <v>20</v>
      </c>
      <c r="L124" s="376"/>
      <c r="M124" s="405" t="s">
        <v>125</v>
      </c>
      <c r="N124" s="405" t="s">
        <v>125</v>
      </c>
      <c r="O124" s="435" t="s">
        <v>125</v>
      </c>
      <c r="P124" s="432" t="s">
        <v>125</v>
      </c>
      <c r="Q124" s="405" t="s">
        <v>125</v>
      </c>
      <c r="R124" s="405" t="s">
        <v>125</v>
      </c>
      <c r="S124" s="382">
        <v>64</v>
      </c>
      <c r="T124" s="399" t="s">
        <v>125</v>
      </c>
      <c r="U124" s="4"/>
    </row>
    <row r="125" spans="1:21" ht="15.75" customHeight="1" hidden="1">
      <c r="A125" s="552" t="s">
        <v>68</v>
      </c>
      <c r="B125" s="555"/>
      <c r="C125" s="377"/>
      <c r="D125" s="357"/>
      <c r="E125" s="545"/>
      <c r="F125" s="546"/>
      <c r="G125" s="352">
        <f t="shared" si="15"/>
        <v>0</v>
      </c>
      <c r="H125" s="358">
        <f>I125*0.5</f>
        <v>0</v>
      </c>
      <c r="I125" s="354">
        <f t="shared" si="14"/>
        <v>0</v>
      </c>
      <c r="J125" s="383"/>
      <c r="K125" s="384"/>
      <c r="L125" s="376"/>
      <c r="M125" s="405" t="s">
        <v>134</v>
      </c>
      <c r="N125" s="405" t="s">
        <v>30</v>
      </c>
      <c r="O125" s="435" t="s">
        <v>20</v>
      </c>
      <c r="P125" s="432" t="s">
        <v>20</v>
      </c>
      <c r="Q125" s="405" t="s">
        <v>20</v>
      </c>
      <c r="R125" s="405" t="s">
        <v>20</v>
      </c>
      <c r="S125" s="385"/>
      <c r="T125" s="399" t="s">
        <v>149</v>
      </c>
      <c r="U125" s="4"/>
    </row>
    <row r="126" spans="1:21" ht="12" customHeight="1" hidden="1">
      <c r="A126" s="553"/>
      <c r="B126" s="556"/>
      <c r="C126" s="377"/>
      <c r="D126" s="357"/>
      <c r="E126" s="457"/>
      <c r="F126" s="458"/>
      <c r="G126" s="352">
        <f t="shared" si="15"/>
        <v>0</v>
      </c>
      <c r="H126" s="358">
        <f>I126*0.5</f>
        <v>0</v>
      </c>
      <c r="I126" s="354">
        <f t="shared" si="14"/>
        <v>0</v>
      </c>
      <c r="J126" s="383"/>
      <c r="K126" s="384"/>
      <c r="L126" s="376"/>
      <c r="M126" s="405" t="s">
        <v>21</v>
      </c>
      <c r="N126" s="405" t="s">
        <v>192</v>
      </c>
      <c r="O126" s="435" t="s">
        <v>135</v>
      </c>
      <c r="P126" s="432" t="s">
        <v>135</v>
      </c>
      <c r="Q126" s="405" t="s">
        <v>135</v>
      </c>
      <c r="R126" s="405" t="s">
        <v>135</v>
      </c>
      <c r="S126" s="385"/>
      <c r="T126" s="399" t="s">
        <v>150</v>
      </c>
      <c r="U126" s="4"/>
    </row>
    <row r="127" spans="1:21" ht="21.75" customHeight="1" hidden="1">
      <c r="A127" s="554"/>
      <c r="B127" s="557"/>
      <c r="C127" s="377"/>
      <c r="D127" s="357"/>
      <c r="E127" s="457"/>
      <c r="F127" s="458"/>
      <c r="G127" s="352">
        <f t="shared" si="15"/>
        <v>0</v>
      </c>
      <c r="H127" s="358">
        <f>I127*0.5</f>
        <v>0</v>
      </c>
      <c r="I127" s="354">
        <f t="shared" si="14"/>
        <v>0</v>
      </c>
      <c r="J127" s="383"/>
      <c r="K127" s="384"/>
      <c r="L127" s="376"/>
      <c r="M127" s="405" t="s">
        <v>20</v>
      </c>
      <c r="N127" s="405" t="s">
        <v>193</v>
      </c>
      <c r="O127" s="435" t="s">
        <v>136</v>
      </c>
      <c r="P127" s="432" t="s">
        <v>136</v>
      </c>
      <c r="Q127" s="405" t="s">
        <v>136</v>
      </c>
      <c r="R127" s="405" t="s">
        <v>136</v>
      </c>
      <c r="S127" s="385"/>
      <c r="T127" s="399" t="s">
        <v>151</v>
      </c>
      <c r="U127" s="4"/>
    </row>
    <row r="128" spans="1:21" s="168" customFormat="1" ht="14.25" customHeight="1">
      <c r="A128" s="299" t="s">
        <v>24</v>
      </c>
      <c r="B128" s="386" t="s">
        <v>143</v>
      </c>
      <c r="C128" s="387"/>
      <c r="D128" s="388"/>
      <c r="E128" s="541" t="s">
        <v>113</v>
      </c>
      <c r="F128" s="542"/>
      <c r="G128" s="352">
        <f>H128+I128</f>
        <v>144</v>
      </c>
      <c r="H128" s="358">
        <v>0</v>
      </c>
      <c r="I128" s="354">
        <f t="shared" si="14"/>
        <v>144</v>
      </c>
      <c r="J128" s="389"/>
      <c r="K128" s="390"/>
      <c r="L128" s="391"/>
      <c r="M128" s="405" t="s">
        <v>125</v>
      </c>
      <c r="N128" s="405" t="s">
        <v>125</v>
      </c>
      <c r="O128" s="435" t="s">
        <v>125</v>
      </c>
      <c r="P128" s="432" t="s">
        <v>125</v>
      </c>
      <c r="Q128" s="405" t="s">
        <v>125</v>
      </c>
      <c r="R128" s="405" t="s">
        <v>125</v>
      </c>
      <c r="S128" s="392">
        <v>144</v>
      </c>
      <c r="T128" s="399" t="s">
        <v>125</v>
      </c>
      <c r="U128" s="211"/>
    </row>
    <row r="129" spans="1:21" s="168" customFormat="1" ht="39.75" customHeight="1">
      <c r="A129" s="367" t="s">
        <v>69</v>
      </c>
      <c r="B129" s="368" t="s">
        <v>199</v>
      </c>
      <c r="C129" s="369"/>
      <c r="D129" s="370"/>
      <c r="E129" s="543" t="s">
        <v>124</v>
      </c>
      <c r="F129" s="544"/>
      <c r="G129" s="364">
        <f>SUM(G130:G132)</f>
        <v>192</v>
      </c>
      <c r="H129" s="364">
        <f>SUM(H130:H132)</f>
        <v>16</v>
      </c>
      <c r="I129" s="364">
        <f>SUM(I130:I132)</f>
        <v>176</v>
      </c>
      <c r="J129" s="364">
        <f>SUM(J130:J132)</f>
        <v>0</v>
      </c>
      <c r="K129" s="371"/>
      <c r="L129" s="372"/>
      <c r="M129" s="406" t="s">
        <v>125</v>
      </c>
      <c r="N129" s="406" t="s">
        <v>125</v>
      </c>
      <c r="O129" s="434" t="s">
        <v>125</v>
      </c>
      <c r="P129" s="431" t="s">
        <v>125</v>
      </c>
      <c r="Q129" s="406" t="s">
        <v>125</v>
      </c>
      <c r="R129" s="406" t="s">
        <v>125</v>
      </c>
      <c r="S129" s="362">
        <f>SUM(S130:S132)</f>
        <v>176</v>
      </c>
      <c r="T129" s="400" t="s">
        <v>125</v>
      </c>
      <c r="U129" s="211"/>
    </row>
    <row r="130" spans="1:21" ht="29.25" customHeight="1">
      <c r="A130" s="321" t="s">
        <v>110</v>
      </c>
      <c r="B130" s="525" t="s">
        <v>200</v>
      </c>
      <c r="C130" s="526"/>
      <c r="D130" s="14"/>
      <c r="E130" s="527" t="s">
        <v>113</v>
      </c>
      <c r="F130" s="528"/>
      <c r="G130" s="352">
        <f t="shared" si="15"/>
        <v>48</v>
      </c>
      <c r="H130" s="358">
        <f>I130*0.5</f>
        <v>16</v>
      </c>
      <c r="I130" s="354">
        <f t="shared" si="14"/>
        <v>32</v>
      </c>
      <c r="J130" s="468"/>
      <c r="K130" s="51"/>
      <c r="L130" s="190"/>
      <c r="M130" s="405" t="s">
        <v>125</v>
      </c>
      <c r="N130" s="405" t="s">
        <v>125</v>
      </c>
      <c r="O130" s="435" t="s">
        <v>125</v>
      </c>
      <c r="P130" s="432" t="s">
        <v>125</v>
      </c>
      <c r="Q130" s="405" t="s">
        <v>125</v>
      </c>
      <c r="R130" s="405" t="s">
        <v>125</v>
      </c>
      <c r="S130" s="447">
        <v>32</v>
      </c>
      <c r="T130" s="399" t="s">
        <v>125</v>
      </c>
      <c r="U130" s="4"/>
    </row>
    <row r="131" spans="1:21" ht="18.75" customHeight="1" hidden="1">
      <c r="A131" s="321" t="s">
        <v>111</v>
      </c>
      <c r="B131" s="322"/>
      <c r="C131" s="323"/>
      <c r="D131" s="14"/>
      <c r="E131" s="529"/>
      <c r="F131" s="530"/>
      <c r="G131" s="95">
        <f t="shared" si="15"/>
        <v>0</v>
      </c>
      <c r="H131" s="100"/>
      <c r="I131" s="14"/>
      <c r="J131" s="244"/>
      <c r="K131" s="51"/>
      <c r="L131" s="190"/>
      <c r="M131" s="405" t="s">
        <v>134</v>
      </c>
      <c r="N131" s="405" t="s">
        <v>134</v>
      </c>
      <c r="O131" s="435" t="s">
        <v>139</v>
      </c>
      <c r="P131" s="432" t="s">
        <v>139</v>
      </c>
      <c r="Q131" s="405" t="s">
        <v>139</v>
      </c>
      <c r="R131" s="405" t="s">
        <v>139</v>
      </c>
      <c r="S131" s="44"/>
      <c r="T131" s="399" t="s">
        <v>152</v>
      </c>
      <c r="U131" s="4"/>
    </row>
    <row r="132" spans="1:21" ht="18.75" customHeight="1" thickBot="1">
      <c r="A132" s="299" t="s">
        <v>197</v>
      </c>
      <c r="B132" s="366" t="s">
        <v>143</v>
      </c>
      <c r="C132" s="323"/>
      <c r="D132" s="14"/>
      <c r="E132" s="533" t="s">
        <v>113</v>
      </c>
      <c r="F132" s="534"/>
      <c r="G132" s="95">
        <f t="shared" si="15"/>
        <v>144</v>
      </c>
      <c r="H132" s="335"/>
      <c r="I132" s="14">
        <f t="shared" si="14"/>
        <v>144</v>
      </c>
      <c r="J132" s="244"/>
      <c r="K132" s="51"/>
      <c r="L132" s="190"/>
      <c r="M132" s="405" t="s">
        <v>125</v>
      </c>
      <c r="N132" s="405" t="s">
        <v>125</v>
      </c>
      <c r="O132" s="436" t="s">
        <v>125</v>
      </c>
      <c r="P132" s="433" t="s">
        <v>125</v>
      </c>
      <c r="Q132" s="405" t="s">
        <v>125</v>
      </c>
      <c r="R132" s="405" t="s">
        <v>125</v>
      </c>
      <c r="S132" s="312">
        <v>144</v>
      </c>
      <c r="T132" s="399" t="s">
        <v>125</v>
      </c>
      <c r="U132" s="4"/>
    </row>
    <row r="133" spans="1:21" ht="18.75" customHeight="1">
      <c r="A133" s="321"/>
      <c r="B133" s="322" t="s">
        <v>2</v>
      </c>
      <c r="C133" s="323"/>
      <c r="D133" s="14"/>
      <c r="E133" s="531" t="s">
        <v>207</v>
      </c>
      <c r="F133" s="532"/>
      <c r="G133" s="398">
        <f>SUM(G37,G66,G74,G81)</f>
        <v>7596</v>
      </c>
      <c r="H133" s="398">
        <f>SUM(H37,H66,H74,H81)</f>
        <v>2268</v>
      </c>
      <c r="I133" s="398">
        <f>SUM(I37,I66,I74,I81)</f>
        <v>5328</v>
      </c>
      <c r="J133" s="398">
        <f>SUM(J37,J66,J74,J81)</f>
        <v>1774</v>
      </c>
      <c r="K133" s="398">
        <f>SUM(K37,K66,K74,K81)</f>
        <v>60</v>
      </c>
      <c r="L133" s="397"/>
      <c r="M133" s="423">
        <f>SUM(M38,M47,M54)</f>
        <v>612</v>
      </c>
      <c r="N133" s="423">
        <f>SUM(N38,N47,N54)</f>
        <v>792</v>
      </c>
      <c r="O133" s="427">
        <f>SUM(O68:O78,O83,O105)</f>
        <v>582</v>
      </c>
      <c r="P133" s="427">
        <f>SUM(P68:P78,P83,P105)</f>
        <v>840</v>
      </c>
      <c r="Q133" s="398">
        <f>SUM(Q68:Q78,Q83,Q105)</f>
        <v>576</v>
      </c>
      <c r="R133" s="398">
        <f>SUM(R68:R78,R83,R105)</f>
        <v>846</v>
      </c>
      <c r="S133" s="398">
        <f>SUM(S68:S78,S83,S105)</f>
        <v>1080</v>
      </c>
      <c r="T133" s="400" t="s">
        <v>125</v>
      </c>
      <c r="U133" s="4"/>
    </row>
    <row r="134" spans="1:21" s="82" customFormat="1" ht="12.75" customHeight="1">
      <c r="A134" s="282" t="s">
        <v>70</v>
      </c>
      <c r="B134" s="300" t="s">
        <v>71</v>
      </c>
      <c r="C134" s="21"/>
      <c r="D134" s="3"/>
      <c r="E134" s="547"/>
      <c r="F134" s="530"/>
      <c r="G134" s="95"/>
      <c r="H134" s="100"/>
      <c r="I134" s="14"/>
      <c r="J134" s="16"/>
      <c r="K134" s="222"/>
      <c r="L134" s="146"/>
      <c r="M134" s="149"/>
      <c r="N134" s="149"/>
      <c r="O134" s="145"/>
      <c r="P134" s="146"/>
      <c r="Q134" s="145"/>
      <c r="R134" s="146"/>
      <c r="S134" s="145"/>
      <c r="T134" s="147" t="s">
        <v>114</v>
      </c>
      <c r="U134" s="198"/>
    </row>
    <row r="135" spans="1:21" s="82" customFormat="1" ht="15.75" customHeight="1" thickBot="1">
      <c r="A135" s="282" t="s">
        <v>72</v>
      </c>
      <c r="B135" s="300" t="s">
        <v>73</v>
      </c>
      <c r="C135" s="21"/>
      <c r="D135" s="3"/>
      <c r="E135" s="547"/>
      <c r="F135" s="530"/>
      <c r="G135" s="244"/>
      <c r="H135" s="244"/>
      <c r="I135" s="338"/>
      <c r="J135" s="339"/>
      <c r="K135" s="340"/>
      <c r="L135" s="146"/>
      <c r="M135" s="149"/>
      <c r="N135" s="148"/>
      <c r="O135" s="145"/>
      <c r="P135" s="146"/>
      <c r="Q135" s="182"/>
      <c r="R135" s="97"/>
      <c r="S135" s="260"/>
      <c r="T135" s="147" t="s">
        <v>122</v>
      </c>
      <c r="U135" s="198"/>
    </row>
    <row r="136" spans="1:21" s="82" customFormat="1" ht="39" customHeight="1" hidden="1">
      <c r="A136" s="214"/>
      <c r="B136" s="167"/>
      <c r="C136" s="21"/>
      <c r="D136" s="3"/>
      <c r="E136" s="146"/>
      <c r="F136" s="3"/>
      <c r="G136" s="95"/>
      <c r="H136" s="100"/>
      <c r="I136" s="126"/>
      <c r="J136" s="337"/>
      <c r="K136" s="226"/>
      <c r="L136" s="146"/>
      <c r="M136" s="149"/>
      <c r="N136" s="148"/>
      <c r="O136" s="145"/>
      <c r="P136" s="146"/>
      <c r="Q136" s="169"/>
      <c r="R136" s="148"/>
      <c r="S136" s="14"/>
      <c r="T136" s="147"/>
      <c r="U136" s="198"/>
    </row>
    <row r="137" spans="1:21" s="82" customFormat="1" ht="12.75" customHeight="1" hidden="1">
      <c r="A137" s="213"/>
      <c r="B137" s="167"/>
      <c r="C137" s="21"/>
      <c r="D137" s="3"/>
      <c r="E137" s="146"/>
      <c r="F137" s="3"/>
      <c r="G137" s="95"/>
      <c r="H137" s="100"/>
      <c r="I137" s="14"/>
      <c r="J137" s="16"/>
      <c r="K137" s="222"/>
      <c r="L137" s="146"/>
      <c r="M137" s="149"/>
      <c r="N137" s="184"/>
      <c r="O137" s="145"/>
      <c r="P137" s="147"/>
      <c r="Q137" s="146"/>
      <c r="R137" s="184"/>
      <c r="S137" s="145"/>
      <c r="T137" s="147"/>
      <c r="U137" s="198"/>
    </row>
    <row r="138" spans="1:21" ht="12.75" customHeight="1" hidden="1">
      <c r="A138" s="535"/>
      <c r="B138" s="536"/>
      <c r="C138" s="21"/>
      <c r="D138" s="3"/>
      <c r="E138" s="628">
        <f>F38+F67+E80+F84+F109+F125+F135</f>
        <v>0</v>
      </c>
      <c r="F138" s="530"/>
      <c r="G138" s="96"/>
      <c r="H138" s="96"/>
      <c r="I138" s="96"/>
      <c r="J138" s="96"/>
      <c r="K138" s="231"/>
      <c r="L138" s="228"/>
      <c r="M138" s="98"/>
      <c r="N138" s="248"/>
      <c r="O138" s="242"/>
      <c r="P138" s="231"/>
      <c r="Q138" s="98">
        <f>Q38+Q67+Q75+Q80+Q84+Q109+Q125+Q135</f>
        <v>3</v>
      </c>
      <c r="R138" s="248"/>
      <c r="S138" s="183"/>
      <c r="T138" s="215">
        <f>SUM(T66,T79,T84,T109,T125)</f>
        <v>0</v>
      </c>
      <c r="U138" s="4"/>
    </row>
    <row r="139" spans="1:21" ht="18.75" customHeight="1" hidden="1" thickBot="1">
      <c r="A139" s="499"/>
      <c r="B139" s="513"/>
      <c r="C139" s="513"/>
      <c r="D139" s="513"/>
      <c r="E139" s="513"/>
      <c r="F139" s="513"/>
      <c r="G139" s="530"/>
      <c r="H139" s="173"/>
      <c r="I139" s="304"/>
      <c r="J139" s="305"/>
      <c r="K139" s="306"/>
      <c r="L139" s="4"/>
      <c r="M139" s="75"/>
      <c r="N139" s="91"/>
      <c r="O139" s="129"/>
      <c r="P139" s="176"/>
      <c r="Q139" s="129"/>
      <c r="R139" s="176"/>
      <c r="S139" s="22"/>
      <c r="T139" s="176"/>
      <c r="U139" s="4"/>
    </row>
    <row r="140" spans="1:21" ht="22.5" customHeight="1" hidden="1" thickBot="1">
      <c r="A140" s="537"/>
      <c r="B140" s="538"/>
      <c r="C140" s="185"/>
      <c r="D140" s="186"/>
      <c r="E140" s="187"/>
      <c r="F140" s="188"/>
      <c r="G140" s="189"/>
      <c r="H140" s="98"/>
      <c r="I140" s="77"/>
      <c r="J140" s="77"/>
      <c r="K140" s="303"/>
      <c r="L140" s="4"/>
      <c r="M140" s="132"/>
      <c r="N140" s="132"/>
      <c r="O140" s="133"/>
      <c r="P140" s="134"/>
      <c r="Q140" s="133"/>
      <c r="R140" s="134"/>
      <c r="S140" s="135"/>
      <c r="T140" s="178"/>
      <c r="U140" s="4"/>
    </row>
    <row r="141" spans="1:21" ht="24.75" customHeight="1" thickBot="1">
      <c r="A141" s="625" t="s">
        <v>201</v>
      </c>
      <c r="B141" s="626"/>
      <c r="C141" s="626"/>
      <c r="D141" s="626"/>
      <c r="E141" s="626"/>
      <c r="F141" s="626"/>
      <c r="G141" s="627"/>
      <c r="H141" s="511" t="s">
        <v>2</v>
      </c>
      <c r="I141" s="518" t="s">
        <v>75</v>
      </c>
      <c r="J141" s="513"/>
      <c r="K141" s="530"/>
      <c r="L141" s="136"/>
      <c r="M141" s="410">
        <v>612</v>
      </c>
      <c r="N141" s="410">
        <v>792</v>
      </c>
      <c r="O141" s="332">
        <v>582</v>
      </c>
      <c r="P141" s="333">
        <v>534</v>
      </c>
      <c r="Q141" s="332">
        <v>522</v>
      </c>
      <c r="R141" s="333">
        <v>648</v>
      </c>
      <c r="S141" s="334">
        <v>792</v>
      </c>
      <c r="T141" s="411" t="s">
        <v>125</v>
      </c>
      <c r="U141" s="4"/>
    </row>
    <row r="142" spans="1:21" ht="36.75" customHeight="1" thickBot="1">
      <c r="A142" s="508" t="s">
        <v>226</v>
      </c>
      <c r="B142" s="509"/>
      <c r="C142" s="509"/>
      <c r="D142" s="509"/>
      <c r="E142" s="509"/>
      <c r="F142" s="509"/>
      <c r="G142" s="497"/>
      <c r="H142" s="512"/>
      <c r="I142" s="510" t="s">
        <v>74</v>
      </c>
      <c r="J142" s="513"/>
      <c r="K142" s="530"/>
      <c r="L142" s="4"/>
      <c r="M142" s="336" t="s">
        <v>125</v>
      </c>
      <c r="N142" s="336" t="s">
        <v>125</v>
      </c>
      <c r="O142" s="336" t="s">
        <v>125</v>
      </c>
      <c r="P142" s="229">
        <v>162</v>
      </c>
      <c r="Q142" s="414" t="s">
        <v>150</v>
      </c>
      <c r="R142" s="229">
        <v>72</v>
      </c>
      <c r="S142" s="416" t="s">
        <v>125</v>
      </c>
      <c r="T142" s="411" t="s">
        <v>125</v>
      </c>
      <c r="U142" s="4"/>
    </row>
    <row r="143" spans="1:21" ht="26.25" customHeight="1">
      <c r="A143" s="504" t="s">
        <v>208</v>
      </c>
      <c r="B143" s="505"/>
      <c r="C143" s="345"/>
      <c r="D143" s="345"/>
      <c r="E143" s="345"/>
      <c r="F143" s="345"/>
      <c r="G143" s="307"/>
      <c r="H143" s="512"/>
      <c r="I143" s="519" t="s">
        <v>153</v>
      </c>
      <c r="J143" s="520"/>
      <c r="K143" s="521"/>
      <c r="L143" s="4"/>
      <c r="M143" s="413" t="s">
        <v>125</v>
      </c>
      <c r="N143" s="413" t="s">
        <v>125</v>
      </c>
      <c r="O143" s="413" t="s">
        <v>125</v>
      </c>
      <c r="P143" s="375">
        <v>144</v>
      </c>
      <c r="Q143" s="415" t="s">
        <v>125</v>
      </c>
      <c r="R143" s="415" t="s">
        <v>198</v>
      </c>
      <c r="S143" s="407">
        <v>288</v>
      </c>
      <c r="T143" s="418" t="s">
        <v>125</v>
      </c>
      <c r="U143" s="4"/>
    </row>
    <row r="144" spans="1:21" ht="23.25" customHeight="1">
      <c r="A144" s="506"/>
      <c r="B144" s="507"/>
      <c r="C144" s="52"/>
      <c r="D144" s="52"/>
      <c r="E144" s="7"/>
      <c r="F144" s="7"/>
      <c r="G144" s="232"/>
      <c r="H144" s="512"/>
      <c r="I144" s="519" t="s">
        <v>154</v>
      </c>
      <c r="J144" s="520"/>
      <c r="K144" s="521"/>
      <c r="L144" s="412"/>
      <c r="M144" s="413" t="s">
        <v>125</v>
      </c>
      <c r="N144" s="413" t="s">
        <v>125</v>
      </c>
      <c r="O144" s="413" t="s">
        <v>125</v>
      </c>
      <c r="P144" s="413" t="s">
        <v>125</v>
      </c>
      <c r="Q144" s="413" t="s">
        <v>125</v>
      </c>
      <c r="R144" s="413" t="s">
        <v>125</v>
      </c>
      <c r="S144" s="413" t="s">
        <v>125</v>
      </c>
      <c r="T144" s="417" t="s">
        <v>155</v>
      </c>
      <c r="U144" s="4"/>
    </row>
    <row r="145" spans="1:21" ht="12.75" customHeight="1">
      <c r="A145" s="522"/>
      <c r="B145" s="523"/>
      <c r="C145" s="523"/>
      <c r="D145" s="523"/>
      <c r="E145" s="523"/>
      <c r="F145" s="523"/>
      <c r="G145" s="524"/>
      <c r="H145" s="512"/>
      <c r="I145" s="498" t="s">
        <v>76</v>
      </c>
      <c r="J145" s="513"/>
      <c r="K145" s="301"/>
      <c r="L145" s="91"/>
      <c r="M145" s="413" t="s">
        <v>125</v>
      </c>
      <c r="N145" s="351">
        <v>3</v>
      </c>
      <c r="O145" s="377">
        <v>2</v>
      </c>
      <c r="P145" s="375">
        <v>5</v>
      </c>
      <c r="Q145" s="377">
        <v>3</v>
      </c>
      <c r="R145" s="375">
        <v>4</v>
      </c>
      <c r="S145" s="470">
        <v>6</v>
      </c>
      <c r="T145" s="417" t="s">
        <v>125</v>
      </c>
      <c r="U145" s="4"/>
    </row>
    <row r="146" spans="1:21" ht="12.75" customHeight="1">
      <c r="A146" s="522" t="s">
        <v>132</v>
      </c>
      <c r="B146" s="523"/>
      <c r="C146" s="523"/>
      <c r="D146" s="523"/>
      <c r="E146" s="523"/>
      <c r="F146" s="523"/>
      <c r="G146" s="524"/>
      <c r="H146" s="512"/>
      <c r="I146" s="498" t="s">
        <v>77</v>
      </c>
      <c r="J146" s="513"/>
      <c r="K146" s="301"/>
      <c r="L146" s="91"/>
      <c r="M146" s="331">
        <v>1</v>
      </c>
      <c r="N146" s="331">
        <v>10</v>
      </c>
      <c r="O146" s="459">
        <v>5</v>
      </c>
      <c r="P146" s="327">
        <v>5</v>
      </c>
      <c r="Q146" s="79">
        <v>2</v>
      </c>
      <c r="R146" s="257">
        <v>8</v>
      </c>
      <c r="S146" s="258">
        <v>9</v>
      </c>
      <c r="T146" s="417" t="s">
        <v>134</v>
      </c>
      <c r="U146" s="4"/>
    </row>
    <row r="147" spans="1:21" ht="12.75" customHeight="1" thickBot="1">
      <c r="A147" s="515" t="s">
        <v>133</v>
      </c>
      <c r="B147" s="516"/>
      <c r="C147" s="516"/>
      <c r="D147" s="516"/>
      <c r="E147" s="516"/>
      <c r="F147" s="516"/>
      <c r="G147" s="517"/>
      <c r="H147" s="503"/>
      <c r="I147" s="539" t="s">
        <v>78</v>
      </c>
      <c r="J147" s="514"/>
      <c r="K147" s="341"/>
      <c r="L147" s="187"/>
      <c r="M147" s="342">
        <v>1</v>
      </c>
      <c r="N147" s="342" t="s">
        <v>119</v>
      </c>
      <c r="O147" s="185">
        <v>1</v>
      </c>
      <c r="P147" s="343">
        <v>1</v>
      </c>
      <c r="Q147" s="185">
        <v>1</v>
      </c>
      <c r="R147" s="343">
        <v>1</v>
      </c>
      <c r="S147" s="344" t="s">
        <v>125</v>
      </c>
      <c r="T147" s="417" t="s">
        <v>125</v>
      </c>
      <c r="U147" s="4"/>
    </row>
    <row r="148" spans="1:21" ht="12.75" customHeight="1">
      <c r="A148" s="19"/>
      <c r="B148" s="198"/>
      <c r="C148" s="198"/>
      <c r="D148" s="198"/>
      <c r="E148" s="198"/>
      <c r="F148" s="198"/>
      <c r="G148" s="198"/>
      <c r="H148" s="308"/>
      <c r="I148" s="198"/>
      <c r="J148" s="198"/>
      <c r="K148" s="198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2.75" customHeight="1">
      <c r="A149" s="19"/>
      <c r="B149" s="198"/>
      <c r="C149" s="198"/>
      <c r="D149" s="198"/>
      <c r="E149" s="198"/>
      <c r="F149" s="198"/>
      <c r="G149" s="198"/>
      <c r="H149" s="308"/>
      <c r="I149" s="198"/>
      <c r="J149" s="198"/>
      <c r="K149" s="198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2:20" ht="12.75">
      <c r="B150" s="4"/>
      <c r="E150" s="4"/>
      <c r="G150" s="28"/>
      <c r="H150" s="28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s="1" customFormat="1" ht="12.75">
      <c r="A151" s="4"/>
      <c r="B151" s="4"/>
      <c r="C151" s="28"/>
      <c r="D151" s="28"/>
      <c r="E151"/>
      <c r="F151" s="4"/>
      <c r="G151" s="10"/>
      <c r="H151" s="10"/>
      <c r="I151"/>
      <c r="J151"/>
      <c r="K151"/>
      <c r="L151"/>
      <c r="M151"/>
      <c r="N151"/>
      <c r="O151"/>
      <c r="P151"/>
      <c r="Q151"/>
      <c r="R151"/>
      <c r="S151"/>
      <c r="T151"/>
    </row>
    <row r="152" spans="1:20" s="1" customFormat="1" ht="12.75">
      <c r="A152" s="4"/>
      <c r="B152"/>
      <c r="C152" s="28"/>
      <c r="D152" s="28"/>
      <c r="E152"/>
      <c r="F152" s="4"/>
      <c r="G152" s="10"/>
      <c r="H152" s="10"/>
      <c r="I152"/>
      <c r="J152"/>
      <c r="K152"/>
      <c r="L152"/>
      <c r="M152"/>
      <c r="N152"/>
      <c r="O152"/>
      <c r="P152"/>
      <c r="Q152"/>
      <c r="R152"/>
      <c r="S152"/>
      <c r="T152"/>
    </row>
    <row r="153" spans="1:20" s="1" customFormat="1" ht="12.75">
      <c r="A153" s="4"/>
      <c r="B153"/>
      <c r="C153" s="28"/>
      <c r="D153" s="28"/>
      <c r="E153"/>
      <c r="F153" s="4"/>
      <c r="G153" s="10"/>
      <c r="H153" s="10"/>
      <c r="I153"/>
      <c r="J153"/>
      <c r="K153"/>
      <c r="L153"/>
      <c r="M153"/>
      <c r="N153"/>
      <c r="O153"/>
      <c r="P153"/>
      <c r="Q153"/>
      <c r="R153"/>
      <c r="S153"/>
      <c r="T153"/>
    </row>
    <row r="154" spans="1:20" s="1" customFormat="1" ht="12.75">
      <c r="A154" s="4"/>
      <c r="B154"/>
      <c r="C154" s="28"/>
      <c r="D154" s="28"/>
      <c r="E154"/>
      <c r="F154" s="4"/>
      <c r="G154" s="10"/>
      <c r="H154" s="10"/>
      <c r="I154"/>
      <c r="J154"/>
      <c r="K154"/>
      <c r="L154"/>
      <c r="M154"/>
      <c r="N154"/>
      <c r="O154"/>
      <c r="P154"/>
      <c r="Q154"/>
      <c r="R154"/>
      <c r="S154"/>
      <c r="T154"/>
    </row>
    <row r="155" spans="7:8" ht="12.75">
      <c r="G155" s="10"/>
      <c r="H155" s="10"/>
    </row>
    <row r="156" spans="7:8" ht="12.75">
      <c r="G156" s="10"/>
      <c r="H156" s="10"/>
    </row>
    <row r="157" spans="7:8" ht="12.75">
      <c r="G157" s="10"/>
      <c r="H157" s="10"/>
    </row>
    <row r="158" spans="7:8" ht="12.75">
      <c r="G158" s="10"/>
      <c r="H158" s="10"/>
    </row>
    <row r="159" spans="7:8" ht="12.75">
      <c r="G159" s="10"/>
      <c r="H159" s="10"/>
    </row>
    <row r="160" spans="7:8" ht="12.75">
      <c r="G160" s="10"/>
      <c r="H160" s="10"/>
    </row>
    <row r="161" spans="7:8" ht="12.75">
      <c r="G161" s="10"/>
      <c r="H161" s="10"/>
    </row>
    <row r="162" spans="7:8" ht="12.75">
      <c r="G162" s="10"/>
      <c r="H162" s="10"/>
    </row>
    <row r="163" spans="7:8" ht="12.75">
      <c r="G163" s="10"/>
      <c r="H163" s="10"/>
    </row>
    <row r="164" spans="7:8" ht="12.75">
      <c r="G164" s="10"/>
      <c r="H164" s="10"/>
    </row>
    <row r="165" spans="7:8" ht="12.75">
      <c r="G165" s="10"/>
      <c r="H165" s="10"/>
    </row>
    <row r="166" spans="7:8" ht="12.75">
      <c r="G166" s="10"/>
      <c r="H166" s="10"/>
    </row>
    <row r="167" spans="7:8" ht="12.75">
      <c r="G167" s="10"/>
      <c r="H167" s="10"/>
    </row>
    <row r="168" spans="7:8" ht="12.75">
      <c r="G168" s="10"/>
      <c r="H168" s="10"/>
    </row>
    <row r="169" spans="7:8" ht="12.75">
      <c r="G169" s="10"/>
      <c r="H169" s="10"/>
    </row>
    <row r="170" spans="7:8" ht="12.75">
      <c r="G170" s="10"/>
      <c r="H170" s="10"/>
    </row>
    <row r="171" spans="7:8" ht="12.75">
      <c r="G171" s="10"/>
      <c r="H171" s="10"/>
    </row>
    <row r="172" spans="7:8" ht="12.75">
      <c r="G172" s="10"/>
      <c r="H172" s="10"/>
    </row>
    <row r="173" spans="7:8" ht="12.75">
      <c r="G173" s="10"/>
      <c r="H173" s="10"/>
    </row>
    <row r="174" spans="7:8" ht="12.75">
      <c r="G174" s="10"/>
      <c r="H174" s="10"/>
    </row>
    <row r="175" spans="7:8" ht="12.75">
      <c r="G175" s="10"/>
      <c r="H175" s="10"/>
    </row>
    <row r="176" spans="7:8" ht="12.75">
      <c r="G176" s="10"/>
      <c r="H176" s="10"/>
    </row>
    <row r="177" spans="7:8" ht="12.75">
      <c r="G177" s="10"/>
      <c r="H177" s="10"/>
    </row>
    <row r="178" spans="7:8" ht="12.75">
      <c r="G178" s="10"/>
      <c r="H178" s="10"/>
    </row>
    <row r="179" spans="7:8" ht="12.75">
      <c r="G179" s="10"/>
      <c r="H179" s="10"/>
    </row>
    <row r="180" spans="7:8" ht="12.75">
      <c r="G180" s="10"/>
      <c r="H180" s="10"/>
    </row>
    <row r="181" spans="7:8" ht="12.75">
      <c r="G181" s="10"/>
      <c r="H181" s="10"/>
    </row>
    <row r="182" spans="7:8" ht="12.75">
      <c r="G182" s="10"/>
      <c r="H182" s="10"/>
    </row>
    <row r="183" spans="7:8" ht="12.75">
      <c r="G183" s="10"/>
      <c r="H183" s="10"/>
    </row>
    <row r="184" spans="7:8" ht="12.75">
      <c r="G184" s="10"/>
      <c r="H184" s="10"/>
    </row>
    <row r="185" spans="7:8" ht="12.75">
      <c r="G185" s="10"/>
      <c r="H185" s="10"/>
    </row>
    <row r="186" spans="7:8" ht="12.75">
      <c r="G186" s="10"/>
      <c r="H186" s="10"/>
    </row>
    <row r="187" spans="7:8" ht="12.75">
      <c r="G187" s="10"/>
      <c r="H187" s="10"/>
    </row>
    <row r="188" spans="7:8" ht="12.75">
      <c r="G188" s="10"/>
      <c r="H188" s="10"/>
    </row>
    <row r="189" spans="1:6" ht="12.75">
      <c r="A189"/>
      <c r="C189"/>
      <c r="D189"/>
      <c r="F189"/>
    </row>
    <row r="190" spans="1:6" ht="12.75">
      <c r="A190"/>
      <c r="C190"/>
      <c r="D190"/>
      <c r="F190"/>
    </row>
    <row r="191" spans="1:6" ht="12.75">
      <c r="A191"/>
      <c r="C191"/>
      <c r="D191"/>
      <c r="F191"/>
    </row>
    <row r="192" spans="1:6" ht="12.75">
      <c r="A192"/>
      <c r="C192"/>
      <c r="D192"/>
      <c r="F192"/>
    </row>
    <row r="193" spans="1:6" ht="12.75">
      <c r="A193"/>
      <c r="C193"/>
      <c r="D193"/>
      <c r="F193"/>
    </row>
    <row r="194" spans="1:6" ht="12.75">
      <c r="A194"/>
      <c r="C194"/>
      <c r="D194"/>
      <c r="F194"/>
    </row>
    <row r="195" spans="1:6" ht="12.75">
      <c r="A195"/>
      <c r="C195"/>
      <c r="D195"/>
      <c r="F195"/>
    </row>
    <row r="196" spans="1:6" ht="12.75">
      <c r="A196"/>
      <c r="C196"/>
      <c r="D196"/>
      <c r="F196"/>
    </row>
    <row r="197" spans="1:6" ht="12.75">
      <c r="A197"/>
      <c r="C197"/>
      <c r="D197"/>
      <c r="F197"/>
    </row>
    <row r="198" spans="1:6" ht="12.75">
      <c r="A198"/>
      <c r="C198"/>
      <c r="D198"/>
      <c r="F198"/>
    </row>
    <row r="199" spans="1:6" ht="12.75">
      <c r="A199"/>
      <c r="C199"/>
      <c r="D199"/>
      <c r="F199"/>
    </row>
    <row r="200" spans="1:6" ht="12.75">
      <c r="A200"/>
      <c r="C200"/>
      <c r="D200"/>
      <c r="F200"/>
    </row>
    <row r="201" spans="1:6" ht="12.75">
      <c r="A201"/>
      <c r="C201"/>
      <c r="D201"/>
      <c r="F201"/>
    </row>
    <row r="202" spans="1:6" ht="12.75">
      <c r="A202"/>
      <c r="C202"/>
      <c r="D202"/>
      <c r="F202"/>
    </row>
    <row r="203" spans="1:6" ht="12.75">
      <c r="A203"/>
      <c r="C203"/>
      <c r="D203"/>
      <c r="F203"/>
    </row>
    <row r="204" spans="1:6" ht="12.75">
      <c r="A204"/>
      <c r="C204"/>
      <c r="D204"/>
      <c r="F204"/>
    </row>
    <row r="205" spans="1:6" ht="12.75">
      <c r="A205"/>
      <c r="C205"/>
      <c r="D205"/>
      <c r="F205"/>
    </row>
    <row r="206" spans="1:6" ht="12.75">
      <c r="A206"/>
      <c r="C206"/>
      <c r="D206"/>
      <c r="F206"/>
    </row>
    <row r="207" spans="1:6" ht="12.75">
      <c r="A207"/>
      <c r="C207"/>
      <c r="D207"/>
      <c r="F207"/>
    </row>
    <row r="208" spans="1:6" ht="12.75">
      <c r="A208"/>
      <c r="C208"/>
      <c r="D208"/>
      <c r="F208"/>
    </row>
    <row r="209" spans="1:6" ht="12.75">
      <c r="A209"/>
      <c r="C209"/>
      <c r="D209"/>
      <c r="F209"/>
    </row>
    <row r="210" spans="1:6" ht="12.75">
      <c r="A210"/>
      <c r="C210"/>
      <c r="D210"/>
      <c r="F210"/>
    </row>
    <row r="211" spans="1:6" ht="12.75">
      <c r="A211"/>
      <c r="C211"/>
      <c r="D211"/>
      <c r="F211"/>
    </row>
    <row r="212" spans="1:6" ht="12.75">
      <c r="A212"/>
      <c r="C212"/>
      <c r="D212"/>
      <c r="F212"/>
    </row>
    <row r="213" spans="1:6" ht="12.75">
      <c r="A213"/>
      <c r="C213"/>
      <c r="D213"/>
      <c r="F213"/>
    </row>
    <row r="214" spans="1:6" ht="12.75">
      <c r="A214"/>
      <c r="C214"/>
      <c r="D214"/>
      <c r="F214"/>
    </row>
    <row r="215" spans="1:6" ht="12.75">
      <c r="A215"/>
      <c r="C215"/>
      <c r="D215"/>
      <c r="F215"/>
    </row>
    <row r="216" spans="1:6" ht="12.75">
      <c r="A216"/>
      <c r="C216"/>
      <c r="D216"/>
      <c r="F216"/>
    </row>
    <row r="217" spans="1:6" ht="12.75">
      <c r="A217"/>
      <c r="C217"/>
      <c r="D217"/>
      <c r="F217"/>
    </row>
    <row r="218" spans="1:6" ht="12.75">
      <c r="A218"/>
      <c r="C218"/>
      <c r="D218"/>
      <c r="F218"/>
    </row>
    <row r="219" spans="1:6" ht="12.75">
      <c r="A219"/>
      <c r="C219"/>
      <c r="D219"/>
      <c r="F219"/>
    </row>
    <row r="220" spans="1:6" ht="12.75">
      <c r="A220"/>
      <c r="C220"/>
      <c r="D220"/>
      <c r="F220"/>
    </row>
    <row r="221" spans="1:6" ht="12.75">
      <c r="A221"/>
      <c r="C221"/>
      <c r="D221"/>
      <c r="F221"/>
    </row>
    <row r="222" spans="1:6" ht="12.75">
      <c r="A222"/>
      <c r="C222"/>
      <c r="D222"/>
      <c r="F222"/>
    </row>
    <row r="223" spans="1:6" ht="12.75">
      <c r="A223"/>
      <c r="C223"/>
      <c r="D223"/>
      <c r="F223"/>
    </row>
    <row r="224" spans="1:6" ht="12.75">
      <c r="A224"/>
      <c r="C224"/>
      <c r="D224"/>
      <c r="F224"/>
    </row>
    <row r="225" spans="1:6" ht="12.75">
      <c r="A225"/>
      <c r="C225"/>
      <c r="D225"/>
      <c r="F225"/>
    </row>
    <row r="226" spans="1:6" ht="12.75">
      <c r="A226"/>
      <c r="C226"/>
      <c r="D226"/>
      <c r="F226"/>
    </row>
    <row r="227" spans="1:6" ht="12.75">
      <c r="A227"/>
      <c r="C227"/>
      <c r="D227"/>
      <c r="F227"/>
    </row>
    <row r="228" spans="1:6" ht="12.75">
      <c r="A228"/>
      <c r="C228"/>
      <c r="D228"/>
      <c r="F228"/>
    </row>
    <row r="229" spans="1:6" ht="12.75">
      <c r="A229"/>
      <c r="C229"/>
      <c r="D229"/>
      <c r="F229"/>
    </row>
    <row r="230" spans="1:6" ht="12.75">
      <c r="A230"/>
      <c r="C230"/>
      <c r="D230"/>
      <c r="F230"/>
    </row>
    <row r="231" spans="1:6" ht="12.75">
      <c r="A231"/>
      <c r="C231"/>
      <c r="D231"/>
      <c r="F231"/>
    </row>
    <row r="232" spans="1:6" ht="12.75">
      <c r="A232"/>
      <c r="C232"/>
      <c r="D232"/>
      <c r="F232"/>
    </row>
    <row r="233" spans="1:6" ht="12.75">
      <c r="A233"/>
      <c r="C233"/>
      <c r="D233"/>
      <c r="F233"/>
    </row>
    <row r="234" spans="1:6" ht="12.75">
      <c r="A234"/>
      <c r="C234"/>
      <c r="D234"/>
      <c r="F234"/>
    </row>
    <row r="235" spans="1:6" ht="12.75">
      <c r="A235"/>
      <c r="C235"/>
      <c r="D235"/>
      <c r="F235"/>
    </row>
    <row r="236" spans="1:6" ht="12.75">
      <c r="A236"/>
      <c r="C236"/>
      <c r="D236"/>
      <c r="F236"/>
    </row>
    <row r="237" spans="1:6" ht="12.75">
      <c r="A237"/>
      <c r="C237"/>
      <c r="D237"/>
      <c r="F237"/>
    </row>
    <row r="238" spans="1:6" ht="12.75">
      <c r="A238"/>
      <c r="C238"/>
      <c r="D238"/>
      <c r="F238"/>
    </row>
    <row r="239" spans="1:6" ht="12.75">
      <c r="A239"/>
      <c r="C239"/>
      <c r="D239"/>
      <c r="F239"/>
    </row>
    <row r="240" spans="1:6" ht="12.75">
      <c r="A240"/>
      <c r="C240"/>
      <c r="D240"/>
      <c r="F240"/>
    </row>
    <row r="241" spans="1:6" ht="12.75">
      <c r="A241"/>
      <c r="C241"/>
      <c r="D241"/>
      <c r="F241"/>
    </row>
    <row r="242" spans="1:6" ht="12.75">
      <c r="A242"/>
      <c r="C242"/>
      <c r="D242"/>
      <c r="F242"/>
    </row>
    <row r="243" spans="1:6" ht="12.75">
      <c r="A243"/>
      <c r="C243"/>
      <c r="D243"/>
      <c r="F243"/>
    </row>
    <row r="244" spans="1:6" ht="12.75">
      <c r="A244"/>
      <c r="C244"/>
      <c r="D244"/>
      <c r="F244"/>
    </row>
    <row r="245" spans="1:6" ht="12.75">
      <c r="A245"/>
      <c r="C245"/>
      <c r="D245"/>
      <c r="F245"/>
    </row>
    <row r="246" spans="1:6" ht="12.75">
      <c r="A246"/>
      <c r="C246"/>
      <c r="D246"/>
      <c r="F246"/>
    </row>
    <row r="247" spans="1:6" ht="12.75">
      <c r="A247"/>
      <c r="C247"/>
      <c r="D247"/>
      <c r="F247"/>
    </row>
    <row r="248" spans="1:6" ht="12.75">
      <c r="A248"/>
      <c r="C248"/>
      <c r="D248"/>
      <c r="F248"/>
    </row>
    <row r="249" spans="1:6" ht="12.75">
      <c r="A249"/>
      <c r="C249"/>
      <c r="D249"/>
      <c r="F249"/>
    </row>
    <row r="250" spans="1:6" ht="12.75">
      <c r="A250"/>
      <c r="C250"/>
      <c r="D250"/>
      <c r="F250"/>
    </row>
    <row r="251" spans="1:6" ht="12.75">
      <c r="A251"/>
      <c r="C251"/>
      <c r="D251"/>
      <c r="F251"/>
    </row>
    <row r="252" spans="1:6" ht="12.75">
      <c r="A252"/>
      <c r="C252"/>
      <c r="D252"/>
      <c r="F252"/>
    </row>
    <row r="253" spans="1:6" ht="12.75">
      <c r="A253"/>
      <c r="C253"/>
      <c r="D253"/>
      <c r="F253"/>
    </row>
    <row r="254" spans="1:6" ht="12.75">
      <c r="A254"/>
      <c r="C254"/>
      <c r="D254"/>
      <c r="F254"/>
    </row>
    <row r="255" spans="1:6" ht="12.75">
      <c r="A255"/>
      <c r="C255"/>
      <c r="D255"/>
      <c r="F255"/>
    </row>
    <row r="256" spans="1:6" ht="12.75">
      <c r="A256"/>
      <c r="C256"/>
      <c r="D256"/>
      <c r="F256"/>
    </row>
    <row r="257" spans="1:6" ht="12.75">
      <c r="A257"/>
      <c r="C257"/>
      <c r="D257"/>
      <c r="F257"/>
    </row>
    <row r="258" spans="1:6" ht="12.75">
      <c r="A258"/>
      <c r="C258"/>
      <c r="D258"/>
      <c r="F258"/>
    </row>
    <row r="259" spans="1:6" ht="12.75">
      <c r="A259"/>
      <c r="C259"/>
      <c r="D259"/>
      <c r="F259"/>
    </row>
    <row r="260" spans="1:6" ht="12.75">
      <c r="A260"/>
      <c r="C260"/>
      <c r="D260"/>
      <c r="F260"/>
    </row>
    <row r="261" spans="1:6" ht="12.75">
      <c r="A261"/>
      <c r="C261"/>
      <c r="D261"/>
      <c r="F261"/>
    </row>
    <row r="262" spans="1:6" ht="12.75">
      <c r="A262"/>
      <c r="C262"/>
      <c r="D262"/>
      <c r="F262"/>
    </row>
    <row r="263" spans="1:6" ht="12.75">
      <c r="A263"/>
      <c r="C263"/>
      <c r="D263"/>
      <c r="F263"/>
    </row>
    <row r="264" spans="1:6" ht="12.75">
      <c r="A264"/>
      <c r="C264"/>
      <c r="D264"/>
      <c r="F264"/>
    </row>
    <row r="265" spans="1:6" ht="12.75">
      <c r="A265"/>
      <c r="C265"/>
      <c r="D265"/>
      <c r="F265"/>
    </row>
    <row r="266" spans="1:6" ht="12.75">
      <c r="A266"/>
      <c r="C266"/>
      <c r="D266"/>
      <c r="F266"/>
    </row>
    <row r="267" spans="1:6" ht="12.75">
      <c r="A267"/>
      <c r="C267"/>
      <c r="D267"/>
      <c r="F267"/>
    </row>
    <row r="268" spans="1:6" ht="12.75">
      <c r="A268"/>
      <c r="C268"/>
      <c r="D268"/>
      <c r="F268"/>
    </row>
    <row r="269" spans="1:6" ht="12.75">
      <c r="A269"/>
      <c r="C269"/>
      <c r="D269"/>
      <c r="F269"/>
    </row>
    <row r="270" spans="1:6" ht="12.75">
      <c r="A270"/>
      <c r="C270"/>
      <c r="D270"/>
      <c r="F270"/>
    </row>
    <row r="271" spans="1:6" ht="12.75">
      <c r="A271"/>
      <c r="C271"/>
      <c r="D271"/>
      <c r="F271"/>
    </row>
    <row r="272" spans="1:6" ht="12.75">
      <c r="A272"/>
      <c r="C272"/>
      <c r="D272"/>
      <c r="F272"/>
    </row>
    <row r="273" spans="1:6" ht="12.75">
      <c r="A273"/>
      <c r="C273"/>
      <c r="D273"/>
      <c r="F273"/>
    </row>
    <row r="274" spans="1:6" ht="12.75">
      <c r="A274"/>
      <c r="C274"/>
      <c r="D274"/>
      <c r="F274"/>
    </row>
    <row r="275" spans="1:6" ht="12.75">
      <c r="A275"/>
      <c r="C275"/>
      <c r="D275"/>
      <c r="F275"/>
    </row>
    <row r="276" spans="1:6" ht="12.75">
      <c r="A276"/>
      <c r="C276"/>
      <c r="D276"/>
      <c r="F276"/>
    </row>
    <row r="277" spans="1:6" ht="12.75">
      <c r="A277"/>
      <c r="C277"/>
      <c r="D277"/>
      <c r="F277"/>
    </row>
    <row r="278" spans="1:6" ht="12.75">
      <c r="A278"/>
      <c r="C278"/>
      <c r="D278"/>
      <c r="F278"/>
    </row>
    <row r="279" spans="1:6" ht="12.75">
      <c r="A279"/>
      <c r="C279"/>
      <c r="D279"/>
      <c r="F279"/>
    </row>
    <row r="280" spans="1:6" ht="12.75">
      <c r="A280"/>
      <c r="C280"/>
      <c r="D280"/>
      <c r="F280"/>
    </row>
    <row r="281" spans="1:6" ht="12.75">
      <c r="A281"/>
      <c r="C281"/>
      <c r="D281"/>
      <c r="F281"/>
    </row>
    <row r="282" spans="1:6" ht="12.75">
      <c r="A282"/>
      <c r="C282"/>
      <c r="D282"/>
      <c r="F282"/>
    </row>
    <row r="283" spans="1:6" ht="12.75">
      <c r="A283"/>
      <c r="C283"/>
      <c r="D283"/>
      <c r="F283"/>
    </row>
    <row r="284" spans="1:6" ht="12.75">
      <c r="A284"/>
      <c r="C284"/>
      <c r="D284"/>
      <c r="F284"/>
    </row>
    <row r="285" spans="1:6" ht="12.75">
      <c r="A285"/>
      <c r="C285"/>
      <c r="D285"/>
      <c r="F285"/>
    </row>
    <row r="286" spans="1:6" ht="12.75">
      <c r="A286"/>
      <c r="C286"/>
      <c r="D286"/>
      <c r="F286"/>
    </row>
    <row r="287" spans="1:6" ht="12.75">
      <c r="A287"/>
      <c r="C287"/>
      <c r="D287"/>
      <c r="F287"/>
    </row>
    <row r="288" spans="1:6" ht="12.75">
      <c r="A288"/>
      <c r="C288"/>
      <c r="D288"/>
      <c r="F288"/>
    </row>
    <row r="289" spans="1:6" ht="12.75">
      <c r="A289"/>
      <c r="C289"/>
      <c r="D289"/>
      <c r="F289"/>
    </row>
    <row r="290" spans="1:6" ht="12.75">
      <c r="A290"/>
      <c r="C290"/>
      <c r="D290"/>
      <c r="F290"/>
    </row>
    <row r="291" spans="1:6" ht="12.75">
      <c r="A291"/>
      <c r="C291"/>
      <c r="D291"/>
      <c r="F291"/>
    </row>
    <row r="292" spans="1:6" ht="12.75">
      <c r="A292"/>
      <c r="C292"/>
      <c r="D292"/>
      <c r="F292"/>
    </row>
    <row r="293" spans="1:6" ht="12.75">
      <c r="A293"/>
      <c r="C293"/>
      <c r="D293"/>
      <c r="F293"/>
    </row>
    <row r="294" spans="1:6" ht="12.75">
      <c r="A294"/>
      <c r="C294"/>
      <c r="D294"/>
      <c r="F294"/>
    </row>
    <row r="295" spans="1:6" ht="12.75">
      <c r="A295"/>
      <c r="C295"/>
      <c r="D295"/>
      <c r="F295"/>
    </row>
    <row r="296" spans="1:6" ht="12.75">
      <c r="A296"/>
      <c r="C296"/>
      <c r="D296"/>
      <c r="F296"/>
    </row>
    <row r="297" spans="1:6" ht="12.75">
      <c r="A297"/>
      <c r="C297"/>
      <c r="D297"/>
      <c r="F297"/>
    </row>
    <row r="298" spans="1:6" ht="12.75">
      <c r="A298"/>
      <c r="C298"/>
      <c r="D298"/>
      <c r="F298"/>
    </row>
    <row r="299" spans="1:6" ht="12.75">
      <c r="A299"/>
      <c r="C299"/>
      <c r="D299"/>
      <c r="F299"/>
    </row>
    <row r="300" spans="1:6" ht="12.75">
      <c r="A300"/>
      <c r="C300"/>
      <c r="D300"/>
      <c r="F300"/>
    </row>
    <row r="301" spans="1:6" ht="12.75">
      <c r="A301"/>
      <c r="C301"/>
      <c r="D301"/>
      <c r="F301"/>
    </row>
    <row r="302" spans="1:6" ht="12.75">
      <c r="A302"/>
      <c r="C302"/>
      <c r="D302"/>
      <c r="F302"/>
    </row>
    <row r="303" spans="1:6" ht="12.75">
      <c r="A303"/>
      <c r="C303"/>
      <c r="D303"/>
      <c r="F303"/>
    </row>
    <row r="304" spans="1:6" ht="12.75">
      <c r="A304"/>
      <c r="C304"/>
      <c r="D304"/>
      <c r="F304"/>
    </row>
    <row r="305" spans="1:6" ht="12.75">
      <c r="A305"/>
      <c r="C305"/>
      <c r="D305"/>
      <c r="F305"/>
    </row>
    <row r="306" spans="1:6" ht="12.75">
      <c r="A306"/>
      <c r="C306"/>
      <c r="D306"/>
      <c r="F306"/>
    </row>
    <row r="307" spans="1:6" ht="12.75">
      <c r="A307"/>
      <c r="C307"/>
      <c r="D307"/>
      <c r="F307"/>
    </row>
    <row r="308" spans="1:6" ht="12.75">
      <c r="A308"/>
      <c r="C308"/>
      <c r="D308"/>
      <c r="F308"/>
    </row>
    <row r="309" spans="1:6" ht="12.75">
      <c r="A309"/>
      <c r="C309"/>
      <c r="D309"/>
      <c r="F309"/>
    </row>
    <row r="310" spans="1:6" ht="12.75">
      <c r="A310"/>
      <c r="C310"/>
      <c r="D310"/>
      <c r="F310"/>
    </row>
    <row r="311" spans="1:6" ht="12.75">
      <c r="A311"/>
      <c r="C311"/>
      <c r="D311"/>
      <c r="F311"/>
    </row>
    <row r="312" spans="1:6" ht="12.75">
      <c r="A312"/>
      <c r="C312"/>
      <c r="D312"/>
      <c r="F312"/>
    </row>
    <row r="313" spans="1:6" ht="12.75">
      <c r="A313"/>
      <c r="C313"/>
      <c r="D313"/>
      <c r="F313"/>
    </row>
    <row r="314" spans="1:6" ht="12.75">
      <c r="A314"/>
      <c r="C314"/>
      <c r="D314"/>
      <c r="F314"/>
    </row>
    <row r="315" spans="1:6" ht="12.75">
      <c r="A315"/>
      <c r="C315"/>
      <c r="D315"/>
      <c r="F315"/>
    </row>
    <row r="316" spans="1:6" ht="12.75">
      <c r="A316"/>
      <c r="C316"/>
      <c r="D316"/>
      <c r="F316"/>
    </row>
    <row r="317" spans="1:6" ht="12.75">
      <c r="A317"/>
      <c r="C317"/>
      <c r="D317"/>
      <c r="F317"/>
    </row>
    <row r="318" spans="1:6" ht="12.75">
      <c r="A318"/>
      <c r="C318"/>
      <c r="D318"/>
      <c r="F318"/>
    </row>
    <row r="319" spans="1:6" ht="12.75">
      <c r="A319"/>
      <c r="C319"/>
      <c r="D319"/>
      <c r="F319"/>
    </row>
    <row r="320" spans="1:6" ht="12.75">
      <c r="A320"/>
      <c r="C320"/>
      <c r="D320"/>
      <c r="F320"/>
    </row>
    <row r="321" spans="1:6" ht="12.75">
      <c r="A321"/>
      <c r="C321"/>
      <c r="D321"/>
      <c r="F321"/>
    </row>
    <row r="322" spans="1:6" ht="12.75">
      <c r="A322"/>
      <c r="C322"/>
      <c r="D322"/>
      <c r="F322"/>
    </row>
    <row r="323" spans="1:6" ht="12.75">
      <c r="A323"/>
      <c r="C323"/>
      <c r="D323"/>
      <c r="F323"/>
    </row>
    <row r="324" spans="1:6" ht="12.75">
      <c r="A324"/>
      <c r="C324"/>
      <c r="D324"/>
      <c r="F324"/>
    </row>
  </sheetData>
  <sheetProtection/>
  <mergeCells count="129">
    <mergeCell ref="Q31:Q35"/>
    <mergeCell ref="R31:R35"/>
    <mergeCell ref="E38:F38"/>
    <mergeCell ref="M31:M35"/>
    <mergeCell ref="N31:N35"/>
    <mergeCell ref="O31:O35"/>
    <mergeCell ref="P31:P35"/>
    <mergeCell ref="A27:A28"/>
    <mergeCell ref="B27:B28"/>
    <mergeCell ref="E27:F35"/>
    <mergeCell ref="E66:F66"/>
    <mergeCell ref="E55:F55"/>
    <mergeCell ref="E52:F52"/>
    <mergeCell ref="E36:F36"/>
    <mergeCell ref="E47:F47"/>
    <mergeCell ref="E44:F44"/>
    <mergeCell ref="E40:F40"/>
    <mergeCell ref="A141:G141"/>
    <mergeCell ref="E135:F135"/>
    <mergeCell ref="E138:F138"/>
    <mergeCell ref="E81:F81"/>
    <mergeCell ref="E82:F82"/>
    <mergeCell ref="E83:F83"/>
    <mergeCell ref="E88:F88"/>
    <mergeCell ref="E89:F89"/>
    <mergeCell ref="E90:F90"/>
    <mergeCell ref="E84:F84"/>
    <mergeCell ref="E92:F92"/>
    <mergeCell ref="E101:F101"/>
    <mergeCell ref="E93:F93"/>
    <mergeCell ref="E121:F121"/>
    <mergeCell ref="E106:F106"/>
    <mergeCell ref="E103:F103"/>
    <mergeCell ref="E96:F96"/>
    <mergeCell ref="E95:F95"/>
    <mergeCell ref="E105:F105"/>
    <mergeCell ref="E109:F109"/>
    <mergeCell ref="E115:F116"/>
    <mergeCell ref="E117:F117"/>
    <mergeCell ref="E119:F119"/>
    <mergeCell ref="E112:F112"/>
    <mergeCell ref="E111:F111"/>
    <mergeCell ref="E91:F91"/>
    <mergeCell ref="E67:F67"/>
    <mergeCell ref="E53:F53"/>
    <mergeCell ref="E54:F54"/>
    <mergeCell ref="E79:F79"/>
    <mergeCell ref="E69:F69"/>
    <mergeCell ref="E78:F78"/>
    <mergeCell ref="E77:F77"/>
    <mergeCell ref="E80:F80"/>
    <mergeCell ref="E39:F39"/>
    <mergeCell ref="E37:F37"/>
    <mergeCell ref="E85:F85"/>
    <mergeCell ref="E59:F59"/>
    <mergeCell ref="E51:F51"/>
    <mergeCell ref="E56:F56"/>
    <mergeCell ref="E42:F42"/>
    <mergeCell ref="E43:F43"/>
    <mergeCell ref="E73:F73"/>
    <mergeCell ref="E68:F68"/>
    <mergeCell ref="E87:F87"/>
    <mergeCell ref="E86:F86"/>
    <mergeCell ref="E76:F76"/>
    <mergeCell ref="E70:F70"/>
    <mergeCell ref="E71:F71"/>
    <mergeCell ref="E72:F72"/>
    <mergeCell ref="E75:F75"/>
    <mergeCell ref="E74:F74"/>
    <mergeCell ref="E94:F94"/>
    <mergeCell ref="E46:F46"/>
    <mergeCell ref="E48:F48"/>
    <mergeCell ref="J30:K30"/>
    <mergeCell ref="G29:G35"/>
    <mergeCell ref="H29:H35"/>
    <mergeCell ref="K31:K35"/>
    <mergeCell ref="E45:F45"/>
    <mergeCell ref="E49:F49"/>
    <mergeCell ref="E50:F50"/>
    <mergeCell ref="G25:M25"/>
    <mergeCell ref="E41:F41"/>
    <mergeCell ref="I29:K29"/>
    <mergeCell ref="M27:T29"/>
    <mergeCell ref="J31:J35"/>
    <mergeCell ref="I30:I35"/>
    <mergeCell ref="B25:E25"/>
    <mergeCell ref="S31:S35"/>
    <mergeCell ref="G27:K28"/>
    <mergeCell ref="T31:T35"/>
    <mergeCell ref="A125:A127"/>
    <mergeCell ref="E99:F99"/>
    <mergeCell ref="E100:F100"/>
    <mergeCell ref="E107:F107"/>
    <mergeCell ref="E102:F102"/>
    <mergeCell ref="E104:F104"/>
    <mergeCell ref="B125:B127"/>
    <mergeCell ref="E123:F124"/>
    <mergeCell ref="E110:F110"/>
    <mergeCell ref="E122:F122"/>
    <mergeCell ref="A139:G139"/>
    <mergeCell ref="A78:A79"/>
    <mergeCell ref="E128:F128"/>
    <mergeCell ref="E129:F129"/>
    <mergeCell ref="E125:F125"/>
    <mergeCell ref="E134:F134"/>
    <mergeCell ref="E118:F118"/>
    <mergeCell ref="E108:F108"/>
    <mergeCell ref="E97:F97"/>
    <mergeCell ref="E98:F98"/>
    <mergeCell ref="I147:J147"/>
    <mergeCell ref="A147:G147"/>
    <mergeCell ref="I141:K141"/>
    <mergeCell ref="I142:K142"/>
    <mergeCell ref="H141:H147"/>
    <mergeCell ref="A143:B144"/>
    <mergeCell ref="A142:G142"/>
    <mergeCell ref="I145:J145"/>
    <mergeCell ref="I146:J146"/>
    <mergeCell ref="A145:G145"/>
    <mergeCell ref="I144:K144"/>
    <mergeCell ref="A146:G146"/>
    <mergeCell ref="B130:C130"/>
    <mergeCell ref="E130:F130"/>
    <mergeCell ref="E131:F131"/>
    <mergeCell ref="E133:F133"/>
    <mergeCell ref="E132:F132"/>
    <mergeCell ref="A138:B138"/>
    <mergeCell ref="A140:B140"/>
    <mergeCell ref="I143:K143"/>
  </mergeCells>
  <printOptions/>
  <pageMargins left="0.3937007874015748" right="0.1968503937007874" top="0" bottom="0" header="0" footer="0"/>
  <pageSetup horizontalDpi="240" verticalDpi="240" orientation="landscape" paperSize="9" scale="85" r:id="rId1"/>
  <rowBreaks count="2" manualBreakCount="2">
    <brk id="58" max="255" man="1"/>
    <brk id="10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Уездный предводитель команчей</dc:creator>
  <cp:keywords/>
  <dc:description/>
  <cp:lastModifiedBy>1</cp:lastModifiedBy>
  <cp:lastPrinted>2017-08-29T11:19:34Z</cp:lastPrinted>
  <dcterms:created xsi:type="dcterms:W3CDTF">1997-10-30T12:24:29Z</dcterms:created>
  <dcterms:modified xsi:type="dcterms:W3CDTF">2017-08-29T12:29:10Z</dcterms:modified>
  <cp:category/>
  <cp:version/>
  <cp:contentType/>
  <cp:contentStatus/>
</cp:coreProperties>
</file>