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лан " sheetId="1" r:id="rId1"/>
    <sheet name="Лист2" sheetId="2" r:id="rId2"/>
    <sheet name="Лист3" sheetId="3" r:id="rId3"/>
  </sheets>
  <definedNames>
    <definedName name="_xlnm.Print_Area" localSheetId="0">'план '!$A$1:$P$97</definedName>
  </definedNames>
  <calcPr fullCalcOnLoad="1"/>
</workbook>
</file>

<file path=xl/sharedStrings.xml><?xml version="1.0" encoding="utf-8"?>
<sst xmlns="http://schemas.openxmlformats.org/spreadsheetml/2006/main" count="265" uniqueCount="206">
  <si>
    <t>Математика</t>
  </si>
  <si>
    <t>Обществознание</t>
  </si>
  <si>
    <t>Физическая культура</t>
  </si>
  <si>
    <t>Индекс</t>
  </si>
  <si>
    <t>Общеобразовательный цикл</t>
  </si>
  <si>
    <t>История</t>
  </si>
  <si>
    <t>ОБЖ</t>
  </si>
  <si>
    <t>Формы промежуточной аттестации</t>
  </si>
  <si>
    <t>максимальная</t>
  </si>
  <si>
    <t>Учебная нагрузка обучающихся (час.)</t>
  </si>
  <si>
    <t>всего занятий</t>
  </si>
  <si>
    <t>в т. ч.</t>
  </si>
  <si>
    <t>I курс</t>
  </si>
  <si>
    <t>II курс</t>
  </si>
  <si>
    <t>III курс</t>
  </si>
  <si>
    <t>О.00</t>
  </si>
  <si>
    <t>Наименование циклов, 
дисциплин,    
профессиональных модулей, 
МДК, практик</t>
  </si>
  <si>
    <t>3
сем.
16
нед.</t>
  </si>
  <si>
    <t>ОГСЭ.00</t>
  </si>
  <si>
    <t>ОГСЭ.01</t>
  </si>
  <si>
    <t>ОГСЭ.02</t>
  </si>
  <si>
    <t>ОГСЭ.03</t>
  </si>
  <si>
    <t>ОГСЭ.04</t>
  </si>
  <si>
    <t>Общий гуманитарный и 
социально-экономический цикл</t>
  </si>
  <si>
    <t>Иностранный язык</t>
  </si>
  <si>
    <t>ЕН.00</t>
  </si>
  <si>
    <t>ЕН.01</t>
  </si>
  <si>
    <t>ЕН.02</t>
  </si>
  <si>
    <t>Математический и общий 
естественнонаучный цикл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</si>
  <si>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</si>
  <si>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</si>
  <si>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</si>
  <si>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</si>
  <si>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</si>
  <si>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</si>
  <si>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</si>
  <si>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</si>
  <si>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</si>
  <si>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</si>
  <si>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</si>
  <si>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</si>
  <si>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</si>
  <si>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</si>
  <si>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</si>
  <si>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>ОП.12</t>
  </si>
  <si>
    <t>Безопасность жизнедеятельности</t>
  </si>
  <si>
    <t>ПМ.00</t>
  </si>
  <si>
    <t>ПМ.01</t>
  </si>
  <si>
    <t>Профессиональные модули</t>
  </si>
  <si>
    <t>ПМ.02</t>
  </si>
  <si>
    <t>ПМ.03</t>
  </si>
  <si>
    <t>География</t>
  </si>
  <si>
    <t>Естествознание</t>
  </si>
  <si>
    <t>Экономика</t>
  </si>
  <si>
    <t>Право</t>
  </si>
  <si>
    <t>Экономика организации</t>
  </si>
  <si>
    <t>Менеджмент</t>
  </si>
  <si>
    <t>Статистика</t>
  </si>
  <si>
    <t>Основы бухгалтерского учета</t>
  </si>
  <si>
    <t>Аудит</t>
  </si>
  <si>
    <t>Практические основы бухгалтерского учета источников формирования имущества организации</t>
  </si>
  <si>
    <t>Бухгалтерская технология проведения и оформления инвентаризации</t>
  </si>
  <si>
    <t>Проведение расчетов с бюджетом и внебюджетными фондами</t>
  </si>
  <si>
    <t>ПМ.04</t>
  </si>
  <si>
    <t>Составление и использование бухгалтерской отчетности</t>
  </si>
  <si>
    <t>Технология составления бухгалтерской отчетности</t>
  </si>
  <si>
    <t>Основы анализа бухгалтерской отчетности</t>
  </si>
  <si>
    <t>ПМ.05</t>
  </si>
  <si>
    <t>ОГСЭ.05</t>
  </si>
  <si>
    <t>ОП.13</t>
  </si>
  <si>
    <t>ОП.15</t>
  </si>
  <si>
    <t>Основы философии</t>
  </si>
  <si>
    <t>ПП.01</t>
  </si>
  <si>
    <t>ПП.02</t>
  </si>
  <si>
    <t>Информационные технологии 
в профессиональной деятельности</t>
  </si>
  <si>
    <t>Документационное обеспечение 
управления</t>
  </si>
  <si>
    <t>Практические основы бухгалтерского учета имущества организации</t>
  </si>
  <si>
    <t>Психология общения</t>
  </si>
  <si>
    <t>Финансы, денежное обращение и кредит</t>
  </si>
  <si>
    <t>Основы экономической теории</t>
  </si>
  <si>
    <t>Анализ финансово-хозяйственной деятельности</t>
  </si>
  <si>
    <t>ОП.16</t>
  </si>
  <si>
    <t>ОГСЭ.06</t>
  </si>
  <si>
    <t>Осуществление налогового учета и налогового планирования в организации</t>
  </si>
  <si>
    <t>Организация и планирование налоговой деятельности</t>
  </si>
  <si>
    <t>ПМ.06</t>
  </si>
  <si>
    <t>Налоги и налогообложение</t>
  </si>
  <si>
    <t>Документирование хозяйственных операций и ведение бухгалтерского учета имущества организации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</si>
  <si>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</t>
  </si>
  <si>
    <t>Организация расчетов с бюджетом и внебюджетными фондами</t>
  </si>
  <si>
    <t>Правовое обеспечение профессиональной 
деятельности</t>
  </si>
  <si>
    <t>Организация и технология отрасли</t>
  </si>
  <si>
    <t>Антикризисное управление</t>
  </si>
  <si>
    <t>Налоговое право</t>
  </si>
  <si>
    <t>Региональная экономика</t>
  </si>
  <si>
    <t>Маркетинг</t>
  </si>
  <si>
    <t>Учебная практика</t>
  </si>
  <si>
    <t>IV курс</t>
  </si>
  <si>
    <t>Всего</t>
  </si>
  <si>
    <t>ПДП</t>
  </si>
  <si>
    <t>ГИА</t>
  </si>
  <si>
    <t>Государственная итоговая аттестация</t>
  </si>
  <si>
    <t xml:space="preserve">Всего  </t>
  </si>
  <si>
    <t>дисциплин и 
МДК</t>
  </si>
  <si>
    <t>учебной
 практики</t>
  </si>
  <si>
    <t>производств.
практики</t>
  </si>
  <si>
    <t>преддипломн. 
практики</t>
  </si>
  <si>
    <t>экзаменов</t>
  </si>
  <si>
    <t>зачетов</t>
  </si>
  <si>
    <t>Русский язык и культура речи</t>
  </si>
  <si>
    <t>-,ДЗ</t>
  </si>
  <si>
    <t>4 нед.</t>
  </si>
  <si>
    <t>6 нед.</t>
  </si>
  <si>
    <t>1
сем.
17
нед.</t>
  </si>
  <si>
    <t>2
сем.
22
нед.</t>
  </si>
  <si>
    <t>З,ДЗ</t>
  </si>
  <si>
    <t>1/11/3</t>
  </si>
  <si>
    <t>-/1/1</t>
  </si>
  <si>
    <t>Э (к)</t>
  </si>
  <si>
    <t xml:space="preserve">-,Э </t>
  </si>
  <si>
    <t>-,Э</t>
  </si>
  <si>
    <t>ДЗ</t>
  </si>
  <si>
    <t>З,З,З,З,ДЗ</t>
  </si>
  <si>
    <t xml:space="preserve">Э  </t>
  </si>
  <si>
    <t>Э</t>
  </si>
  <si>
    <t>ОГСЭ.07</t>
  </si>
  <si>
    <t>Навыки поиска работы</t>
  </si>
  <si>
    <t>ПП.04</t>
  </si>
  <si>
    <t>1. Программа углубленной подготовки</t>
  </si>
  <si>
    <t xml:space="preserve">курсовых работ (проектов) </t>
  </si>
  <si>
    <t xml:space="preserve">Обязательная </t>
  </si>
  <si>
    <t xml:space="preserve">лаб. и практ. занятий </t>
  </si>
  <si>
    <t>Самостоятельная учебная работа</t>
  </si>
  <si>
    <t>Распределение обязательной учебной нагрузки 
по курсам и семестрам
(час. в семестр)</t>
  </si>
  <si>
    <t xml:space="preserve">4
сем.
23,5
нед.
</t>
  </si>
  <si>
    <t xml:space="preserve">5
сем.
16
нед.
</t>
  </si>
  <si>
    <t xml:space="preserve">6
сем.
23,5
нед.
</t>
  </si>
  <si>
    <t xml:space="preserve">
7
сем.
30
нед.
</t>
  </si>
  <si>
    <t xml:space="preserve">
8
сем.
10
нед.
</t>
  </si>
  <si>
    <t>Производственная практика (по профилю специальности)</t>
  </si>
  <si>
    <t xml:space="preserve">3. План учебного процесса </t>
  </si>
  <si>
    <t>Выполнение работ по должности кассир</t>
  </si>
  <si>
    <t>Организация деятельности кассира</t>
  </si>
  <si>
    <t>дифф. зачетов</t>
  </si>
  <si>
    <t>МДК 01.01</t>
  </si>
  <si>
    <t>МДК 02.01</t>
  </si>
  <si>
    <t>МДК 02.02</t>
  </si>
  <si>
    <t>МДК 03.01</t>
  </si>
  <si>
    <t>МДК 04.01</t>
  </si>
  <si>
    <t>МДК 04.02</t>
  </si>
  <si>
    <t>МДК 05.01</t>
  </si>
  <si>
    <t>МДК 06.01</t>
  </si>
  <si>
    <t>УП.03</t>
  </si>
  <si>
    <t>ПП.05</t>
  </si>
  <si>
    <t>УП.06</t>
  </si>
  <si>
    <t>Производственная практика (преддипломная)</t>
  </si>
  <si>
    <t>УП.01</t>
  </si>
  <si>
    <t>ПМ.07</t>
  </si>
  <si>
    <t>Организация предпринимательской деятельности</t>
  </si>
  <si>
    <t>МДК.07.01</t>
  </si>
  <si>
    <t>Э(к)</t>
  </si>
  <si>
    <t>Основы предпринимательской деятельности</t>
  </si>
  <si>
    <t>МДК.07.02</t>
  </si>
  <si>
    <t>УП.07</t>
  </si>
  <si>
    <t>Ведение бухгалтерского учета на малом предприятии</t>
  </si>
  <si>
    <t>-,ДЗ,-,ДЗ,ДЗ</t>
  </si>
  <si>
    <t>ОП.14</t>
  </si>
  <si>
    <t>ОП.17</t>
  </si>
  <si>
    <t>-/11/12</t>
  </si>
  <si>
    <t>4/9/-</t>
  </si>
  <si>
    <t>-, Э</t>
  </si>
  <si>
    <t>-/9/8</t>
  </si>
  <si>
    <t>-/20/20</t>
  </si>
  <si>
    <t>5/41/24</t>
  </si>
  <si>
    <t>ОУД.00</t>
  </si>
  <si>
    <t>ОУД.01</t>
  </si>
  <si>
    <t>ОУД.02</t>
  </si>
  <si>
    <t>ОУД.03</t>
  </si>
  <si>
    <t>ОУД.04</t>
  </si>
  <si>
    <t>ОУД.05</t>
  </si>
  <si>
    <t>ОУД.07</t>
  </si>
  <si>
    <t xml:space="preserve">Информатика </t>
  </si>
  <si>
    <t>ОУД.13</t>
  </si>
  <si>
    <t>ОУД.14</t>
  </si>
  <si>
    <t>ДУД.01</t>
  </si>
  <si>
    <t xml:space="preserve">Технология </t>
  </si>
  <si>
    <t>Консультации на учебную группу из расчета 4 часа в год на одного обучающегося.                                                                                       Индивидуальный проект на 1 курсе выполняется в рамках учебного времени, отведенного на внеаудиторную самостоятельную работы, при изучении дисциплины "Технология"</t>
  </si>
  <si>
    <t xml:space="preserve">1.1. Выпускная квалификационная работа в виде дипломной работы </t>
  </si>
  <si>
    <t>Общие учебные дисциплины из обязательных предметных областей</t>
  </si>
  <si>
    <t>Дополнительные учебные дисциплины</t>
  </si>
  <si>
    <t>Эк</t>
  </si>
  <si>
    <t>Учебные дисциплины по выбору из обязательных предметных областей</t>
  </si>
  <si>
    <t>Литература</t>
  </si>
  <si>
    <t>ОУД.06</t>
  </si>
  <si>
    <t xml:space="preserve"> Русский язык  </t>
  </si>
  <si>
    <t>ОУД.08</t>
  </si>
  <si>
    <t>ОУД.15</t>
  </si>
  <si>
    <t>-,Эк</t>
  </si>
  <si>
    <t>Астрономия</t>
  </si>
  <si>
    <t>ДЗ;-</t>
  </si>
  <si>
    <t>ОУД.09</t>
  </si>
  <si>
    <t>ОУД.16</t>
  </si>
  <si>
    <t>ОУД.18</t>
  </si>
  <si>
    <t>Математика ( включая алгебру и начала математического анализа; геометрию)</t>
  </si>
  <si>
    <r>
      <t>Выполнение дипломной работы  с</t>
    </r>
    <r>
      <rPr>
        <u val="single"/>
        <sz val="16"/>
        <rFont val="Arial Cyr"/>
        <family val="0"/>
      </rPr>
      <t xml:space="preserve">     18.05      </t>
    </r>
    <r>
      <rPr>
        <sz val="16"/>
        <rFont val="Arial Cyr"/>
        <family val="0"/>
      </rPr>
      <t xml:space="preserve">  по</t>
    </r>
    <r>
      <rPr>
        <u val="single"/>
        <sz val="16"/>
        <rFont val="Arial Cyr"/>
        <family val="0"/>
      </rPr>
      <t xml:space="preserve">     14.06      </t>
    </r>
    <r>
      <rPr>
        <sz val="16"/>
        <rFont val="Arial Cyr"/>
        <family val="0"/>
      </rPr>
      <t xml:space="preserve"> (всего 4 недели)</t>
    </r>
  </si>
  <si>
    <r>
      <t>Защита дипломной работы  с</t>
    </r>
    <r>
      <rPr>
        <u val="single"/>
        <sz val="16"/>
        <rFont val="Arial Cyr"/>
        <family val="0"/>
      </rPr>
      <t xml:space="preserve">      15.06      </t>
    </r>
    <r>
      <rPr>
        <sz val="16"/>
        <rFont val="Arial Cyr"/>
        <family val="0"/>
      </rPr>
      <t xml:space="preserve">  по </t>
    </r>
    <r>
      <rPr>
        <u val="single"/>
        <sz val="16"/>
        <rFont val="Arial Cyr"/>
        <family val="0"/>
      </rPr>
      <t xml:space="preserve">        28.06        </t>
    </r>
    <r>
      <rPr>
        <sz val="16"/>
        <rFont val="Arial Cyr"/>
        <family val="0"/>
      </rPr>
      <t>(всего 2 недели)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</si>
</sst>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b/>
      <sz val="14"/>
      <color indexed="8"/>
      <name val="Arial Cyr"/>
      <family val="0"/>
    </font>
    <font>
      <sz val="8"/>
      <name val="Arial Cyr"/>
      <family val="0"/>
    </font>
    <font>
      <sz val="14"/>
      <color indexed="12"/>
      <name val="Courier"/>
      <family val="0"/>
    </font>
    <font>
      <b/>
      <sz val="14"/>
      <name val="Arial Cyr"/>
      <family val="0"/>
    </font>
    <font>
      <b/>
      <sz val="26"/>
      <name val="Times New Roman"/>
      <family val="1"/>
    </font>
    <font>
      <b/>
      <sz val="22"/>
      <name val="Times New Roman"/>
      <family val="1"/>
    </font>
    <font>
      <sz val="14"/>
      <name val="Courier"/>
      <family val="0"/>
    </font>
    <font>
      <b/>
      <sz val="16"/>
      <color indexed="8"/>
      <name val="Arial Cyr"/>
      <family val="0"/>
    </font>
    <font>
      <sz val="16"/>
      <color indexed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5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u val="single"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7"/>
      <name val="Arial Cyr"/>
      <family val="0"/>
    </font>
    <font>
      <b/>
      <sz val="16"/>
      <color indexed="17"/>
      <name val="Arial"/>
      <family val="2"/>
    </font>
    <font>
      <b/>
      <sz val="16"/>
      <color indexed="17"/>
      <name val="Arial Cyr"/>
      <family val="0"/>
    </font>
    <font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B050"/>
      <name val="Arial Cyr"/>
      <family val="0"/>
    </font>
    <font>
      <b/>
      <sz val="16"/>
      <color rgb="FF00B050"/>
      <name val="Arial"/>
      <family val="2"/>
    </font>
    <font>
      <b/>
      <sz val="16"/>
      <color rgb="FF00B050"/>
      <name val="Arial Cyr"/>
      <family val="0"/>
    </font>
    <font>
      <sz val="16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1" fontId="4" fillId="0" borderId="10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Border="1" applyAlignment="1" applyProtection="1">
      <alignment horizontal="left"/>
      <protection locked="0"/>
    </xf>
    <xf numFmtId="0" fontId="9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39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 wrapText="1"/>
    </xf>
    <xf numFmtId="0" fontId="8" fillId="0" borderId="18" xfId="0" applyFont="1" applyBorder="1" applyAlignment="1">
      <alignment horizontal="center" vertical="center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>
      <alignment horizontal="center"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43" xfId="0" applyFont="1" applyBorder="1" applyAlignment="1">
      <alignment horizontal="center" vertical="center"/>
    </xf>
    <xf numFmtId="0" fontId="11" fillId="0" borderId="43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10" fillId="0" borderId="21" xfId="0" applyFont="1" applyFill="1" applyBorder="1" applyAlignment="1" applyProtection="1">
      <alignment horizontal="center"/>
      <protection locked="0"/>
    </xf>
    <xf numFmtId="0" fontId="8" fillId="0" borderId="29" xfId="0" applyFont="1" applyBorder="1" applyAlignment="1">
      <alignment vertical="center" wrapText="1"/>
    </xf>
    <xf numFmtId="0" fontId="9" fillId="0" borderId="28" xfId="0" applyFont="1" applyBorder="1" applyAlignment="1" applyProtection="1">
      <alignment horizontal="left"/>
      <protection locked="0"/>
    </xf>
    <xf numFmtId="0" fontId="8" fillId="0" borderId="28" xfId="0" applyFont="1" applyBorder="1" applyAlignment="1" applyProtection="1">
      <alignment horizontal="left"/>
      <protection locked="0"/>
    </xf>
    <xf numFmtId="1" fontId="11" fillId="0" borderId="44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48" xfId="0" applyFont="1" applyBorder="1" applyAlignment="1">
      <alignment horizontal="center" vertical="center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/>
    </xf>
    <xf numFmtId="0" fontId="8" fillId="0" borderId="47" xfId="0" applyFont="1" applyBorder="1" applyAlignment="1">
      <alignment wrapText="1"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horizontal="center"/>
    </xf>
    <xf numFmtId="0" fontId="15" fillId="0" borderId="11" xfId="53" applyNumberFormat="1" applyFont="1" applyFill="1" applyBorder="1" applyAlignment="1" applyProtection="1">
      <alignment horizontal="left" vertical="top" wrapText="1"/>
      <protection/>
    </xf>
    <xf numFmtId="0" fontId="9" fillId="0" borderId="21" xfId="0" applyFont="1" applyBorder="1" applyAlignment="1">
      <alignment horizontal="center" vertical="center"/>
    </xf>
    <xf numFmtId="0" fontId="10" fillId="0" borderId="29" xfId="0" applyFont="1" applyBorder="1" applyAlignment="1" applyProtection="1">
      <alignment horizontal="left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51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0" fontId="9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wrapText="1"/>
    </xf>
    <xf numFmtId="0" fontId="10" fillId="0" borderId="41" xfId="0" applyFont="1" applyBorder="1" applyAlignment="1">
      <alignment vertical="center"/>
    </xf>
    <xf numFmtId="0" fontId="11" fillId="0" borderId="43" xfId="0" applyFont="1" applyBorder="1" applyAlignment="1">
      <alignment/>
    </xf>
    <xf numFmtId="0" fontId="11" fillId="0" borderId="13" xfId="0" applyFont="1" applyBorder="1" applyAlignment="1">
      <alignment/>
    </xf>
    <xf numFmtId="0" fontId="10" fillId="0" borderId="38" xfId="0" applyFont="1" applyBorder="1" applyAlignment="1">
      <alignment vertical="center"/>
    </xf>
    <xf numFmtId="49" fontId="10" fillId="0" borderId="53" xfId="0" applyNumberFormat="1" applyFont="1" applyBorder="1" applyAlignment="1">
      <alignment horizontal="center" vertical="center"/>
    </xf>
    <xf numFmtId="1" fontId="9" fillId="0" borderId="54" xfId="0" applyNumberFormat="1" applyFont="1" applyBorder="1" applyAlignment="1">
      <alignment horizontal="center" vertical="center"/>
    </xf>
    <xf numFmtId="1" fontId="10" fillId="33" borderId="22" xfId="0" applyNumberFormat="1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1" fontId="10" fillId="33" borderId="11" xfId="0" applyNumberFormat="1" applyFont="1" applyFill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" fontId="10" fillId="33" borderId="56" xfId="0" applyNumberFormat="1" applyFont="1" applyFill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locked="0"/>
    </xf>
    <xf numFmtId="49" fontId="9" fillId="0" borderId="58" xfId="0" applyNumberFormat="1" applyFont="1" applyBorder="1" applyAlignment="1">
      <alignment horizontal="center" vertical="center"/>
    </xf>
    <xf numFmtId="1" fontId="10" fillId="33" borderId="35" xfId="0" applyNumberFormat="1" applyFont="1" applyFill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1" fontId="8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49" fontId="9" fillId="0" borderId="53" xfId="0" applyNumberFormat="1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0" fontId="9" fillId="0" borderId="37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>
      <alignment horizontal="center" vertical="center"/>
    </xf>
    <xf numFmtId="1" fontId="11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1" fontId="10" fillId="0" borderId="30" xfId="0" applyNumberFormat="1" applyFont="1" applyBorder="1" applyAlignment="1">
      <alignment horizontal="center" vertical="center"/>
    </xf>
    <xf numFmtId="0" fontId="9" fillId="0" borderId="59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48" xfId="0" applyFont="1" applyBorder="1" applyAlignment="1">
      <alignment vertical="center"/>
    </xf>
    <xf numFmtId="0" fontId="17" fillId="0" borderId="48" xfId="0" applyFont="1" applyBorder="1" applyAlignment="1">
      <alignment wrapText="1"/>
    </xf>
    <xf numFmtId="49" fontId="11" fillId="0" borderId="20" xfId="0" applyNumberFormat="1" applyFont="1" applyBorder="1" applyAlignment="1">
      <alignment horizontal="center" vertical="center"/>
    </xf>
    <xf numFmtId="1" fontId="11" fillId="0" borderId="56" xfId="0" applyNumberFormat="1" applyFont="1" applyBorder="1" applyAlignment="1" applyProtection="1">
      <alignment horizontal="center" vertical="center"/>
      <protection locked="0"/>
    </xf>
    <xf numFmtId="0" fontId="11" fillId="0" borderId="56" xfId="0" applyFont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60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>
      <alignment vertical="center"/>
    </xf>
    <xf numFmtId="0" fontId="15" fillId="0" borderId="39" xfId="0" applyFont="1" applyBorder="1" applyAlignment="1">
      <alignment wrapText="1"/>
    </xf>
    <xf numFmtId="49" fontId="10" fillId="0" borderId="11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17" fillId="0" borderId="18" xfId="0" applyFont="1" applyBorder="1" applyAlignment="1">
      <alignment vertical="center"/>
    </xf>
    <xf numFmtId="0" fontId="17" fillId="0" borderId="18" xfId="0" applyFont="1" applyBorder="1" applyAlignment="1">
      <alignment wrapText="1"/>
    </xf>
    <xf numFmtId="49" fontId="11" fillId="0" borderId="49" xfId="0" applyNumberFormat="1" applyFont="1" applyBorder="1" applyAlignment="1">
      <alignment horizontal="center" vertical="center"/>
    </xf>
    <xf numFmtId="1" fontId="11" fillId="0" borderId="51" xfId="0" applyNumberFormat="1" applyFont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51" xfId="0" applyFont="1" applyFill="1" applyBorder="1" applyAlignment="1" applyProtection="1">
      <alignment horizontal="center" vertical="center"/>
      <protection locked="0"/>
    </xf>
    <xf numFmtId="0" fontId="15" fillId="0" borderId="38" xfId="0" applyFont="1" applyBorder="1" applyAlignment="1">
      <alignment vertical="center"/>
    </xf>
    <xf numFmtId="0" fontId="15" fillId="0" borderId="21" xfId="0" applyFont="1" applyBorder="1" applyAlignment="1">
      <alignment wrapText="1"/>
    </xf>
    <xf numFmtId="49" fontId="10" fillId="0" borderId="58" xfId="0" applyNumberFormat="1" applyFont="1" applyBorder="1" applyAlignment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 wrapText="1"/>
    </xf>
    <xf numFmtId="49" fontId="9" fillId="0" borderId="55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40" xfId="0" applyFont="1" applyBorder="1" applyAlignment="1">
      <alignment wrapText="1"/>
    </xf>
    <xf numFmtId="49" fontId="10" fillId="0" borderId="58" xfId="0" applyNumberFormat="1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8" xfId="0" applyFont="1" applyFill="1" applyBorder="1" applyAlignment="1">
      <alignment wrapText="1"/>
    </xf>
    <xf numFmtId="1" fontId="8" fillId="0" borderId="42" xfId="0" applyNumberFormat="1" applyFont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>
      <alignment wrapText="1"/>
    </xf>
    <xf numFmtId="49" fontId="9" fillId="0" borderId="61" xfId="0" applyNumberFormat="1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49" fontId="9" fillId="0" borderId="49" xfId="0" applyNumberFormat="1" applyFont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Fill="1" applyBorder="1" applyAlignment="1">
      <alignment wrapText="1"/>
    </xf>
    <xf numFmtId="0" fontId="11" fillId="0" borderId="56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3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11" fillId="0" borderId="16" xfId="0" applyFont="1" applyBorder="1" applyAlignment="1">
      <alignment horizontal="right" wrapText="1"/>
    </xf>
    <xf numFmtId="49" fontId="8" fillId="0" borderId="49" xfId="0" applyNumberFormat="1" applyFont="1" applyBorder="1" applyAlignment="1" applyProtection="1">
      <alignment horizontal="center" vertical="center"/>
      <protection locked="0"/>
    </xf>
    <xf numFmtId="1" fontId="11" fillId="0" borderId="63" xfId="0" applyNumberFormat="1" applyFont="1" applyBorder="1" applyAlignment="1">
      <alignment horizontal="center" vertical="center"/>
    </xf>
    <xf numFmtId="1" fontId="10" fillId="0" borderId="64" xfId="0" applyNumberFormat="1" applyFont="1" applyBorder="1" applyAlignment="1">
      <alignment horizontal="center" vertical="center"/>
    </xf>
    <xf numFmtId="1" fontId="10" fillId="0" borderId="64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/>
    </xf>
    <xf numFmtId="0" fontId="11" fillId="0" borderId="54" xfId="0" applyFont="1" applyBorder="1" applyAlignment="1">
      <alignment/>
    </xf>
    <xf numFmtId="0" fontId="10" fillId="0" borderId="4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10" fillId="0" borderId="2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0" fillId="0" borderId="38" xfId="0" applyFont="1" applyBorder="1" applyAlignment="1">
      <alignment vertical="center" wrapText="1"/>
    </xf>
    <xf numFmtId="0" fontId="15" fillId="0" borderId="66" xfId="0" applyFont="1" applyBorder="1" applyAlignment="1">
      <alignment vertical="center" wrapText="1"/>
    </xf>
    <xf numFmtId="0" fontId="15" fillId="0" borderId="67" xfId="0" applyFont="1" applyBorder="1" applyAlignment="1">
      <alignment vertical="center" wrapText="1"/>
    </xf>
    <xf numFmtId="0" fontId="10" fillId="0" borderId="4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3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68" xfId="0" applyFont="1" applyFill="1" applyBorder="1" applyAlignment="1">
      <alignment horizontal="left"/>
    </xf>
    <xf numFmtId="0" fontId="8" fillId="0" borderId="43" xfId="0" applyFont="1" applyBorder="1" applyAlignment="1">
      <alignment horizontal="center" vertical="center" textRotation="90"/>
    </xf>
    <xf numFmtId="0" fontId="8" fillId="0" borderId="39" xfId="0" applyFont="1" applyBorder="1" applyAlignment="1">
      <alignment horizontal="center" vertical="center" textRotation="9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55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textRotation="90"/>
      <protection locked="0"/>
    </xf>
    <xf numFmtId="0" fontId="8" fillId="0" borderId="55" xfId="0" applyFont="1" applyBorder="1" applyAlignment="1" applyProtection="1">
      <alignment horizontal="center" vertical="center" textRotation="90"/>
      <protection locked="0"/>
    </xf>
    <xf numFmtId="49" fontId="9" fillId="0" borderId="20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68" xfId="0" applyFont="1" applyFill="1" applyBorder="1" applyAlignment="1">
      <alignment horizontal="left" vertical="center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wrapText="1"/>
    </xf>
    <xf numFmtId="0" fontId="10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68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15" fillId="0" borderId="25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59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/>
      <protection locked="0"/>
    </xf>
    <xf numFmtId="0" fontId="10" fillId="0" borderId="43" xfId="0" applyFont="1" applyFill="1" applyBorder="1" applyAlignment="1">
      <alignment horizontal="left" vertical="justify"/>
    </xf>
    <xf numFmtId="0" fontId="10" fillId="0" borderId="47" xfId="0" applyFont="1" applyFill="1" applyBorder="1" applyAlignment="1">
      <alignment horizontal="left" vertical="justify"/>
    </xf>
    <xf numFmtId="0" fontId="10" fillId="0" borderId="44" xfId="0" applyFont="1" applyFill="1" applyBorder="1" applyAlignment="1">
      <alignment horizontal="left" vertical="justify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17" fillId="0" borderId="69" xfId="0" applyFont="1" applyBorder="1" applyAlignment="1">
      <alignment horizontal="center" vertical="center" textRotation="90"/>
    </xf>
    <xf numFmtId="0" fontId="17" fillId="0" borderId="46" xfId="0" applyFont="1" applyBorder="1" applyAlignment="1">
      <alignment horizontal="center" vertical="center" textRotation="90"/>
    </xf>
    <xf numFmtId="0" fontId="17" fillId="0" borderId="63" xfId="0" applyFont="1" applyBorder="1" applyAlignment="1">
      <alignment horizontal="center" vertical="center" textRotation="90"/>
    </xf>
    <xf numFmtId="0" fontId="15" fillId="0" borderId="34" xfId="0" applyFont="1" applyBorder="1" applyAlignment="1">
      <alignment/>
    </xf>
    <xf numFmtId="0" fontId="15" fillId="0" borderId="70" xfId="0" applyFont="1" applyBorder="1" applyAlignment="1">
      <alignment/>
    </xf>
    <xf numFmtId="0" fontId="15" fillId="0" borderId="25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1" fillId="0" borderId="39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68" xfId="0" applyFont="1" applyFill="1" applyBorder="1" applyAlignment="1">
      <alignment horizontal="left"/>
    </xf>
    <xf numFmtId="0" fontId="57" fillId="0" borderId="37" xfId="0" applyFont="1" applyBorder="1" applyAlignment="1">
      <alignment/>
    </xf>
    <xf numFmtId="0" fontId="57" fillId="0" borderId="53" xfId="0" applyFont="1" applyBorder="1" applyAlignment="1">
      <alignment vertical="center" wrapText="1"/>
    </xf>
    <xf numFmtId="0" fontId="57" fillId="0" borderId="38" xfId="0" applyFont="1" applyBorder="1" applyAlignment="1">
      <alignment/>
    </xf>
    <xf numFmtId="0" fontId="57" fillId="0" borderId="21" xfId="0" applyFont="1" applyBorder="1" applyAlignment="1">
      <alignment vertical="center" wrapText="1"/>
    </xf>
    <xf numFmtId="0" fontId="58" fillId="0" borderId="11" xfId="0" applyFont="1" applyBorder="1" applyAlignment="1">
      <alignment vertical="center"/>
    </xf>
    <xf numFmtId="0" fontId="59" fillId="0" borderId="11" xfId="0" applyFont="1" applyFill="1" applyBorder="1" applyAlignment="1">
      <alignment wrapText="1"/>
    </xf>
    <xf numFmtId="0" fontId="60" fillId="0" borderId="11" xfId="0" applyFont="1" applyBorder="1" applyAlignment="1">
      <alignment vertical="center"/>
    </xf>
    <xf numFmtId="0" fontId="57" fillId="0" borderId="11" xfId="0" applyFont="1" applyFill="1" applyBorder="1" applyAlignment="1">
      <alignment wrapText="1"/>
    </xf>
    <xf numFmtId="0" fontId="57" fillId="0" borderId="11" xfId="0" applyFont="1" applyBorder="1" applyAlignment="1">
      <alignment vertical="center"/>
    </xf>
    <xf numFmtId="0" fontId="57" fillId="0" borderId="58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7"/>
  <sheetViews>
    <sheetView tabSelected="1" view="pageBreakPreview" zoomScale="60" zoomScaleNormal="50" zoomScalePageLayoutView="0" workbookViewId="0" topLeftCell="A46">
      <selection activeCell="D86" sqref="D86"/>
    </sheetView>
  </sheetViews>
  <sheetFormatPr defaultColWidth="9.00390625" defaultRowHeight="12.75"/>
  <cols>
    <col min="1" max="1" width="13.375" style="0" customWidth="1"/>
    <col min="2" max="2" width="77.75390625" style="0" customWidth="1"/>
    <col min="3" max="3" width="16.125" style="0" customWidth="1"/>
    <col min="4" max="4" width="11.625" style="0" customWidth="1"/>
    <col min="5" max="5" width="9.875" style="0" customWidth="1"/>
    <col min="6" max="6" width="8.75390625" style="0" customWidth="1"/>
    <col min="7" max="7" width="11.00390625" style="0" customWidth="1"/>
    <col min="8" max="8" width="12.625" style="0" customWidth="1"/>
    <col min="9" max="9" width="9.75390625" style="0" customWidth="1"/>
    <col min="10" max="10" width="8.125" style="0" customWidth="1"/>
    <col min="11" max="11" width="9.125" style="83" customWidth="1"/>
    <col min="12" max="12" width="9.375" style="83" customWidth="1"/>
    <col min="13" max="13" width="8.875" style="0" customWidth="1"/>
    <col min="14" max="14" width="8.625" style="0" customWidth="1"/>
    <col min="15" max="15" width="9.875" style="0" customWidth="1"/>
  </cols>
  <sheetData>
    <row r="1" spans="1:15" s="1" customFormat="1" ht="51.75" customHeight="1" thickBot="1">
      <c r="A1" s="4"/>
      <c r="B1" s="20" t="s">
        <v>140</v>
      </c>
      <c r="C1" s="20"/>
      <c r="D1" s="20"/>
      <c r="E1" s="20"/>
      <c r="F1" s="20"/>
      <c r="G1" s="13"/>
      <c r="H1" s="19"/>
      <c r="I1" s="19"/>
      <c r="J1" s="13"/>
      <c r="K1" s="73"/>
      <c r="L1" s="322"/>
      <c r="M1" s="322"/>
      <c r="N1" s="322"/>
      <c r="O1" s="322"/>
    </row>
    <row r="2" spans="1:16" s="2" customFormat="1" ht="62.25" customHeight="1" thickBot="1">
      <c r="A2" s="275" t="s">
        <v>3</v>
      </c>
      <c r="B2" s="277" t="s">
        <v>16</v>
      </c>
      <c r="C2" s="279" t="s">
        <v>7</v>
      </c>
      <c r="D2" s="286" t="s">
        <v>9</v>
      </c>
      <c r="E2" s="287"/>
      <c r="F2" s="287"/>
      <c r="G2" s="287"/>
      <c r="H2" s="288"/>
      <c r="I2" s="326" t="s">
        <v>133</v>
      </c>
      <c r="J2" s="327"/>
      <c r="K2" s="327"/>
      <c r="L2" s="327"/>
      <c r="M2" s="327"/>
      <c r="N2" s="327"/>
      <c r="O2" s="327"/>
      <c r="P2" s="328"/>
    </row>
    <row r="3" spans="1:16" s="2" customFormat="1" ht="30.75" customHeight="1" thickBot="1">
      <c r="A3" s="276"/>
      <c r="B3" s="278"/>
      <c r="C3" s="280"/>
      <c r="D3" s="279" t="s">
        <v>8</v>
      </c>
      <c r="E3" s="279" t="s">
        <v>132</v>
      </c>
      <c r="F3" s="289" t="s">
        <v>130</v>
      </c>
      <c r="G3" s="290"/>
      <c r="H3" s="291"/>
      <c r="I3" s="320" t="s">
        <v>12</v>
      </c>
      <c r="J3" s="321"/>
      <c r="K3" s="318" t="s">
        <v>13</v>
      </c>
      <c r="L3" s="319"/>
      <c r="M3" s="298" t="s">
        <v>14</v>
      </c>
      <c r="N3" s="299"/>
      <c r="O3" s="294" t="s">
        <v>97</v>
      </c>
      <c r="P3" s="295"/>
    </row>
    <row r="4" spans="1:16" s="2" customFormat="1" ht="17.25" customHeight="1" thickBot="1">
      <c r="A4" s="276"/>
      <c r="B4" s="278"/>
      <c r="C4" s="280"/>
      <c r="D4" s="280"/>
      <c r="E4" s="280"/>
      <c r="F4" s="279" t="s">
        <v>10</v>
      </c>
      <c r="G4" s="329" t="s">
        <v>11</v>
      </c>
      <c r="H4" s="330"/>
      <c r="I4" s="25"/>
      <c r="J4" s="25"/>
      <c r="K4" s="74"/>
      <c r="L4" s="74"/>
      <c r="M4" s="25"/>
      <c r="N4" s="25"/>
      <c r="O4" s="25"/>
      <c r="P4" s="25"/>
    </row>
    <row r="5" spans="1:16" s="2" customFormat="1" ht="24.75" customHeight="1">
      <c r="A5" s="276"/>
      <c r="B5" s="278"/>
      <c r="C5" s="280"/>
      <c r="D5" s="280"/>
      <c r="E5" s="280"/>
      <c r="F5" s="280"/>
      <c r="G5" s="279" t="s">
        <v>131</v>
      </c>
      <c r="H5" s="306" t="s">
        <v>129</v>
      </c>
      <c r="I5" s="300" t="s">
        <v>113</v>
      </c>
      <c r="J5" s="300" t="s">
        <v>114</v>
      </c>
      <c r="K5" s="314" t="s">
        <v>17</v>
      </c>
      <c r="L5" s="314" t="s">
        <v>134</v>
      </c>
      <c r="M5" s="300" t="s">
        <v>135</v>
      </c>
      <c r="N5" s="300" t="s">
        <v>136</v>
      </c>
      <c r="O5" s="300" t="s">
        <v>137</v>
      </c>
      <c r="P5" s="300" t="s">
        <v>138</v>
      </c>
    </row>
    <row r="6" spans="1:16" s="2" customFormat="1" ht="24.75" customHeight="1">
      <c r="A6" s="276"/>
      <c r="B6" s="278"/>
      <c r="C6" s="280"/>
      <c r="D6" s="280"/>
      <c r="E6" s="280"/>
      <c r="F6" s="280"/>
      <c r="G6" s="280"/>
      <c r="H6" s="307"/>
      <c r="I6" s="300"/>
      <c r="J6" s="300"/>
      <c r="K6" s="314"/>
      <c r="L6" s="314"/>
      <c r="M6" s="300"/>
      <c r="N6" s="300"/>
      <c r="O6" s="300"/>
      <c r="P6" s="300"/>
    </row>
    <row r="7" spans="1:16" s="2" customFormat="1" ht="24.75" customHeight="1">
      <c r="A7" s="276"/>
      <c r="B7" s="278"/>
      <c r="C7" s="280"/>
      <c r="D7" s="280"/>
      <c r="E7" s="280"/>
      <c r="F7" s="280"/>
      <c r="G7" s="280"/>
      <c r="H7" s="307"/>
      <c r="I7" s="300"/>
      <c r="J7" s="300"/>
      <c r="K7" s="314"/>
      <c r="L7" s="314"/>
      <c r="M7" s="300"/>
      <c r="N7" s="300"/>
      <c r="O7" s="300"/>
      <c r="P7" s="300"/>
    </row>
    <row r="8" spans="1:16" s="2" customFormat="1" ht="172.5" customHeight="1" thickBot="1">
      <c r="A8" s="276"/>
      <c r="B8" s="278"/>
      <c r="C8" s="280"/>
      <c r="D8" s="280"/>
      <c r="E8" s="280"/>
      <c r="F8" s="280"/>
      <c r="G8" s="280"/>
      <c r="H8" s="307"/>
      <c r="I8" s="301"/>
      <c r="J8" s="301"/>
      <c r="K8" s="315"/>
      <c r="L8" s="315"/>
      <c r="M8" s="301"/>
      <c r="N8" s="301"/>
      <c r="O8" s="301"/>
      <c r="P8" s="301"/>
    </row>
    <row r="9" spans="1:16" s="2" customFormat="1" ht="29.25" customHeight="1" thickBot="1">
      <c r="A9" s="26">
        <v>1</v>
      </c>
      <c r="B9" s="27">
        <v>2</v>
      </c>
      <c r="C9" s="27">
        <v>3</v>
      </c>
      <c r="D9" s="27">
        <v>4</v>
      </c>
      <c r="E9" s="28">
        <v>5</v>
      </c>
      <c r="F9" s="27">
        <v>6</v>
      </c>
      <c r="G9" s="26">
        <v>7</v>
      </c>
      <c r="H9" s="27">
        <v>8</v>
      </c>
      <c r="I9" s="27">
        <v>9</v>
      </c>
      <c r="J9" s="27">
        <v>10</v>
      </c>
      <c r="K9" s="75">
        <v>11</v>
      </c>
      <c r="L9" s="76">
        <v>12</v>
      </c>
      <c r="M9" s="26">
        <v>13</v>
      </c>
      <c r="N9" s="27">
        <v>14</v>
      </c>
      <c r="O9" s="27">
        <v>15</v>
      </c>
      <c r="P9" s="27">
        <v>16</v>
      </c>
    </row>
    <row r="10" spans="1:16" s="2" customFormat="1" ht="24.75" customHeight="1" thickBot="1">
      <c r="A10" s="29" t="s">
        <v>15</v>
      </c>
      <c r="B10" s="30" t="s">
        <v>4</v>
      </c>
      <c r="C10" s="31" t="s">
        <v>116</v>
      </c>
      <c r="D10" s="88">
        <f aca="true" t="shared" si="0" ref="D10:L10">SUM(D11,D20,D27)</f>
        <v>2106</v>
      </c>
      <c r="E10" s="88">
        <f t="shared" si="0"/>
        <v>702</v>
      </c>
      <c r="F10" s="88">
        <f t="shared" si="0"/>
        <v>1404</v>
      </c>
      <c r="G10" s="88">
        <f t="shared" si="0"/>
        <v>394</v>
      </c>
      <c r="H10" s="88">
        <f t="shared" si="0"/>
        <v>0</v>
      </c>
      <c r="I10" s="88">
        <f t="shared" si="0"/>
        <v>612</v>
      </c>
      <c r="J10" s="88">
        <f t="shared" si="0"/>
        <v>792</v>
      </c>
      <c r="K10" s="88">
        <f t="shared" si="0"/>
        <v>0</v>
      </c>
      <c r="L10" s="88">
        <f t="shared" si="0"/>
        <v>0</v>
      </c>
      <c r="M10" s="67"/>
      <c r="N10" s="96"/>
      <c r="O10" s="32"/>
      <c r="P10" s="33"/>
    </row>
    <row r="11" spans="1:16" s="2" customFormat="1" ht="45" customHeight="1" thickBot="1">
      <c r="A11" s="98" t="s">
        <v>174</v>
      </c>
      <c r="B11" s="99" t="s">
        <v>188</v>
      </c>
      <c r="C11" s="100"/>
      <c r="D11" s="95">
        <f aca="true" t="shared" si="1" ref="D11:L11">SUM(D12:D19)</f>
        <v>1327.5</v>
      </c>
      <c r="E11" s="95">
        <f t="shared" si="1"/>
        <v>442.5</v>
      </c>
      <c r="F11" s="95">
        <f t="shared" si="1"/>
        <v>885</v>
      </c>
      <c r="G11" s="95">
        <f t="shared" si="1"/>
        <v>250</v>
      </c>
      <c r="H11" s="95">
        <f t="shared" si="1"/>
        <v>0</v>
      </c>
      <c r="I11" s="95">
        <f t="shared" si="1"/>
        <v>372</v>
      </c>
      <c r="J11" s="95">
        <f t="shared" si="1"/>
        <v>513</v>
      </c>
      <c r="K11" s="95">
        <f t="shared" si="1"/>
        <v>0</v>
      </c>
      <c r="L11" s="95">
        <f t="shared" si="1"/>
        <v>0</v>
      </c>
      <c r="M11" s="97"/>
      <c r="N11" s="41"/>
      <c r="O11" s="32"/>
      <c r="P11" s="33"/>
    </row>
    <row r="12" spans="1:16" s="2" customFormat="1" ht="28.5" customHeight="1">
      <c r="A12" s="101" t="s">
        <v>175</v>
      </c>
      <c r="B12" s="41" t="s">
        <v>194</v>
      </c>
      <c r="C12" s="178" t="s">
        <v>119</v>
      </c>
      <c r="D12" s="179">
        <f aca="true" t="shared" si="2" ref="D12:D26">SUM(E12,F12)</f>
        <v>117</v>
      </c>
      <c r="E12" s="125">
        <f aca="true" t="shared" si="3" ref="E12:E19">F12*0.5</f>
        <v>39</v>
      </c>
      <c r="F12" s="180">
        <f>SUM(I12:J12)</f>
        <v>78</v>
      </c>
      <c r="G12" s="181">
        <v>0</v>
      </c>
      <c r="H12" s="182"/>
      <c r="I12" s="183">
        <v>34</v>
      </c>
      <c r="J12" s="183">
        <v>44</v>
      </c>
      <c r="K12" s="77">
        <v>0</v>
      </c>
      <c r="L12" s="77">
        <v>0</v>
      </c>
      <c r="M12" s="35"/>
      <c r="N12" s="36"/>
      <c r="O12" s="37"/>
      <c r="P12" s="38"/>
    </row>
    <row r="13" spans="1:16" s="2" customFormat="1" ht="28.5" customHeight="1">
      <c r="A13" s="101" t="s">
        <v>176</v>
      </c>
      <c r="B13" s="41" t="s">
        <v>192</v>
      </c>
      <c r="C13" s="178" t="s">
        <v>110</v>
      </c>
      <c r="D13" s="179">
        <f t="shared" si="2"/>
        <v>175.5</v>
      </c>
      <c r="E13" s="125">
        <f t="shared" si="3"/>
        <v>58.5</v>
      </c>
      <c r="F13" s="180">
        <v>117</v>
      </c>
      <c r="G13" s="184"/>
      <c r="H13" s="182"/>
      <c r="I13" s="183">
        <v>49</v>
      </c>
      <c r="J13" s="183">
        <v>68</v>
      </c>
      <c r="K13" s="77">
        <v>0</v>
      </c>
      <c r="L13" s="77">
        <v>0</v>
      </c>
      <c r="M13" s="35"/>
      <c r="N13" s="36"/>
      <c r="O13" s="37"/>
      <c r="P13" s="51"/>
    </row>
    <row r="14" spans="1:16" s="2" customFormat="1" ht="28.5" customHeight="1">
      <c r="A14" s="101" t="s">
        <v>177</v>
      </c>
      <c r="B14" s="41" t="s">
        <v>24</v>
      </c>
      <c r="C14" s="178" t="s">
        <v>110</v>
      </c>
      <c r="D14" s="185">
        <f t="shared" si="2"/>
        <v>175.5</v>
      </c>
      <c r="E14" s="125">
        <f t="shared" si="3"/>
        <v>58.5</v>
      </c>
      <c r="F14" s="180">
        <f aca="true" t="shared" si="4" ref="F14:F23">SUM(I14:J14)</f>
        <v>117</v>
      </c>
      <c r="G14" s="126">
        <v>117</v>
      </c>
      <c r="H14" s="182"/>
      <c r="I14" s="126">
        <v>51</v>
      </c>
      <c r="J14" s="126">
        <v>66</v>
      </c>
      <c r="K14" s="77">
        <v>0</v>
      </c>
      <c r="L14" s="77">
        <v>0</v>
      </c>
      <c r="M14" s="39"/>
      <c r="N14" s="40"/>
      <c r="O14" s="41"/>
      <c r="P14" s="42"/>
    </row>
    <row r="15" spans="1:16" s="2" customFormat="1" ht="48.75" customHeight="1">
      <c r="A15" s="103" t="s">
        <v>178</v>
      </c>
      <c r="B15" s="102" t="s">
        <v>203</v>
      </c>
      <c r="C15" s="145" t="s">
        <v>120</v>
      </c>
      <c r="D15" s="144">
        <f t="shared" si="2"/>
        <v>351</v>
      </c>
      <c r="E15" s="125">
        <f t="shared" si="3"/>
        <v>117</v>
      </c>
      <c r="F15" s="180">
        <f t="shared" si="4"/>
        <v>234</v>
      </c>
      <c r="G15" s="126">
        <v>24</v>
      </c>
      <c r="H15" s="182"/>
      <c r="I15" s="126">
        <v>102</v>
      </c>
      <c r="J15" s="126">
        <v>132</v>
      </c>
      <c r="K15" s="77">
        <v>0</v>
      </c>
      <c r="L15" s="77">
        <v>0</v>
      </c>
      <c r="M15" s="39"/>
      <c r="N15" s="40"/>
      <c r="O15" s="41"/>
      <c r="P15" s="42"/>
    </row>
    <row r="16" spans="1:16" s="2" customFormat="1" ht="28.5" customHeight="1">
      <c r="A16" s="34" t="s">
        <v>179</v>
      </c>
      <c r="B16" s="45" t="s">
        <v>5</v>
      </c>
      <c r="C16" s="145" t="s">
        <v>110</v>
      </c>
      <c r="D16" s="144">
        <f t="shared" si="2"/>
        <v>175.5</v>
      </c>
      <c r="E16" s="125">
        <f t="shared" si="3"/>
        <v>58.5</v>
      </c>
      <c r="F16" s="180">
        <f t="shared" si="4"/>
        <v>117</v>
      </c>
      <c r="G16" s="126">
        <v>0</v>
      </c>
      <c r="H16" s="182"/>
      <c r="I16" s="126">
        <v>51</v>
      </c>
      <c r="J16" s="126">
        <v>66</v>
      </c>
      <c r="K16" s="77">
        <v>0</v>
      </c>
      <c r="L16" s="77">
        <v>0</v>
      </c>
      <c r="M16" s="39"/>
      <c r="N16" s="40"/>
      <c r="O16" s="41"/>
      <c r="P16" s="42"/>
    </row>
    <row r="17" spans="1:16" s="2" customFormat="1" ht="28.5" customHeight="1">
      <c r="A17" s="34" t="s">
        <v>193</v>
      </c>
      <c r="B17" s="46" t="s">
        <v>2</v>
      </c>
      <c r="C17" s="145" t="s">
        <v>115</v>
      </c>
      <c r="D17" s="144">
        <f t="shared" si="2"/>
        <v>175.5</v>
      </c>
      <c r="E17" s="137">
        <f t="shared" si="3"/>
        <v>58.5</v>
      </c>
      <c r="F17" s="126">
        <f t="shared" si="4"/>
        <v>117</v>
      </c>
      <c r="G17" s="126">
        <v>109</v>
      </c>
      <c r="H17" s="128"/>
      <c r="I17" s="186">
        <v>51</v>
      </c>
      <c r="J17" s="126">
        <v>66</v>
      </c>
      <c r="K17" s="77">
        <v>0</v>
      </c>
      <c r="L17" s="77">
        <v>0</v>
      </c>
      <c r="M17" s="39"/>
      <c r="N17" s="40"/>
      <c r="O17" s="41"/>
      <c r="P17" s="42"/>
    </row>
    <row r="18" spans="1:16" s="2" customFormat="1" ht="28.5" customHeight="1">
      <c r="A18" s="34" t="s">
        <v>180</v>
      </c>
      <c r="B18" s="46" t="s">
        <v>6</v>
      </c>
      <c r="C18" s="145" t="s">
        <v>110</v>
      </c>
      <c r="D18" s="187">
        <f t="shared" si="2"/>
        <v>105</v>
      </c>
      <c r="E18" s="137">
        <f t="shared" si="3"/>
        <v>35</v>
      </c>
      <c r="F18" s="126">
        <f t="shared" si="4"/>
        <v>70</v>
      </c>
      <c r="G18" s="126"/>
      <c r="H18" s="128"/>
      <c r="I18" s="188">
        <v>34</v>
      </c>
      <c r="J18" s="150">
        <v>36</v>
      </c>
      <c r="K18" s="77">
        <v>0</v>
      </c>
      <c r="L18" s="77">
        <v>0</v>
      </c>
      <c r="M18" s="47"/>
      <c r="N18" s="48"/>
      <c r="O18" s="41"/>
      <c r="P18" s="42"/>
    </row>
    <row r="19" spans="1:16" s="2" customFormat="1" ht="28.5" customHeight="1">
      <c r="A19" s="34" t="s">
        <v>195</v>
      </c>
      <c r="B19" s="104" t="s">
        <v>198</v>
      </c>
      <c r="C19" s="145" t="s">
        <v>110</v>
      </c>
      <c r="D19" s="187">
        <f t="shared" si="2"/>
        <v>52.5</v>
      </c>
      <c r="E19" s="137">
        <f t="shared" si="3"/>
        <v>17.5</v>
      </c>
      <c r="F19" s="126">
        <f t="shared" si="4"/>
        <v>35</v>
      </c>
      <c r="G19" s="136">
        <v>0</v>
      </c>
      <c r="H19" s="128"/>
      <c r="I19" s="189"/>
      <c r="J19" s="190">
        <v>35</v>
      </c>
      <c r="K19" s="78">
        <v>0</v>
      </c>
      <c r="L19" s="78">
        <v>0</v>
      </c>
      <c r="M19" s="47"/>
      <c r="N19" s="48"/>
      <c r="O19" s="41"/>
      <c r="P19" s="42"/>
    </row>
    <row r="20" spans="1:16" s="2" customFormat="1" ht="44.25" customHeight="1">
      <c r="A20" s="84"/>
      <c r="B20" s="85" t="s">
        <v>191</v>
      </c>
      <c r="C20" s="175"/>
      <c r="D20" s="95">
        <f aca="true" t="shared" si="5" ref="D20:L20">SUM(D21:D26)</f>
        <v>724.5</v>
      </c>
      <c r="E20" s="95">
        <f t="shared" si="5"/>
        <v>241.5</v>
      </c>
      <c r="F20" s="95">
        <f t="shared" si="5"/>
        <v>483</v>
      </c>
      <c r="G20" s="95">
        <f t="shared" si="5"/>
        <v>138</v>
      </c>
      <c r="H20" s="95">
        <f t="shared" si="5"/>
        <v>0</v>
      </c>
      <c r="I20" s="191">
        <f t="shared" si="5"/>
        <v>224</v>
      </c>
      <c r="J20" s="95">
        <f t="shared" si="5"/>
        <v>259</v>
      </c>
      <c r="K20" s="95">
        <f t="shared" si="5"/>
        <v>0</v>
      </c>
      <c r="L20" s="95">
        <f t="shared" si="5"/>
        <v>0</v>
      </c>
      <c r="M20" s="39"/>
      <c r="N20" s="41"/>
      <c r="O20" s="41"/>
      <c r="P20" s="42"/>
    </row>
    <row r="21" spans="1:16" s="2" customFormat="1" ht="28.5" customHeight="1">
      <c r="A21" s="34" t="s">
        <v>200</v>
      </c>
      <c r="B21" s="46" t="s">
        <v>181</v>
      </c>
      <c r="C21" s="175" t="s">
        <v>110</v>
      </c>
      <c r="D21" s="162">
        <f t="shared" si="2"/>
        <v>150</v>
      </c>
      <c r="E21" s="163">
        <f aca="true" t="shared" si="6" ref="E21:E26">F21*0.5</f>
        <v>50</v>
      </c>
      <c r="F21" s="164">
        <f t="shared" si="4"/>
        <v>100</v>
      </c>
      <c r="G21" s="165">
        <v>60</v>
      </c>
      <c r="H21" s="166"/>
      <c r="I21" s="167">
        <v>34</v>
      </c>
      <c r="J21" s="165">
        <v>66</v>
      </c>
      <c r="K21" s="168">
        <v>0</v>
      </c>
      <c r="L21" s="168">
        <v>0</v>
      </c>
      <c r="M21" s="39"/>
      <c r="N21" s="41"/>
      <c r="O21" s="41"/>
      <c r="P21" s="42"/>
    </row>
    <row r="22" spans="1:16" s="2" customFormat="1" ht="28.5" customHeight="1">
      <c r="A22" s="43" t="s">
        <v>182</v>
      </c>
      <c r="B22" s="86" t="s">
        <v>1</v>
      </c>
      <c r="C22" s="176" t="s">
        <v>110</v>
      </c>
      <c r="D22" s="162">
        <f t="shared" si="2"/>
        <v>117</v>
      </c>
      <c r="E22" s="163">
        <f t="shared" si="6"/>
        <v>39</v>
      </c>
      <c r="F22" s="164">
        <f t="shared" si="4"/>
        <v>78</v>
      </c>
      <c r="G22" s="165">
        <v>0</v>
      </c>
      <c r="H22" s="166"/>
      <c r="I22" s="167">
        <v>34</v>
      </c>
      <c r="J22" s="165">
        <v>44</v>
      </c>
      <c r="K22" s="168">
        <v>0</v>
      </c>
      <c r="L22" s="168">
        <v>0</v>
      </c>
      <c r="M22" s="39"/>
      <c r="N22" s="48"/>
      <c r="O22" s="49"/>
      <c r="P22" s="50"/>
    </row>
    <row r="23" spans="1:61" s="6" customFormat="1" ht="30" customHeight="1">
      <c r="A23" s="43" t="s">
        <v>183</v>
      </c>
      <c r="B23" s="86" t="s">
        <v>53</v>
      </c>
      <c r="C23" s="177" t="s">
        <v>197</v>
      </c>
      <c r="D23" s="169">
        <f t="shared" si="2"/>
        <v>114</v>
      </c>
      <c r="E23" s="163">
        <f t="shared" si="6"/>
        <v>38</v>
      </c>
      <c r="F23" s="165">
        <f t="shared" si="4"/>
        <v>76</v>
      </c>
      <c r="G23" s="165">
        <v>26</v>
      </c>
      <c r="H23" s="166"/>
      <c r="I23" s="167">
        <v>28</v>
      </c>
      <c r="J23" s="165">
        <v>48</v>
      </c>
      <c r="K23" s="168">
        <v>0</v>
      </c>
      <c r="L23" s="168">
        <v>0</v>
      </c>
      <c r="M23" s="39"/>
      <c r="N23" s="41"/>
      <c r="O23" s="41"/>
      <c r="P23" s="4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7"/>
    </row>
    <row r="24" spans="1:60" s="2" customFormat="1" ht="30" customHeight="1">
      <c r="A24" s="43" t="s">
        <v>196</v>
      </c>
      <c r="B24" s="86" t="s">
        <v>54</v>
      </c>
      <c r="C24" s="177" t="s">
        <v>197</v>
      </c>
      <c r="D24" s="162">
        <f t="shared" si="2"/>
        <v>127.5</v>
      </c>
      <c r="E24" s="163">
        <f t="shared" si="6"/>
        <v>42.5</v>
      </c>
      <c r="F24" s="165">
        <f>SUM(I24:J24)</f>
        <v>85</v>
      </c>
      <c r="G24" s="165">
        <v>20</v>
      </c>
      <c r="H24" s="166"/>
      <c r="I24" s="167">
        <v>40</v>
      </c>
      <c r="J24" s="165">
        <v>45</v>
      </c>
      <c r="K24" s="168">
        <v>0</v>
      </c>
      <c r="L24" s="168">
        <v>0</v>
      </c>
      <c r="M24" s="39"/>
      <c r="N24" s="36"/>
      <c r="O24" s="37"/>
      <c r="P24" s="51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s="2" customFormat="1" ht="30" customHeight="1">
      <c r="A25" s="43" t="s">
        <v>201</v>
      </c>
      <c r="B25" s="86" t="s">
        <v>52</v>
      </c>
      <c r="C25" s="145" t="s">
        <v>110</v>
      </c>
      <c r="D25" s="162">
        <f t="shared" si="2"/>
        <v>157.5</v>
      </c>
      <c r="E25" s="163">
        <f t="shared" si="6"/>
        <v>52.5</v>
      </c>
      <c r="F25" s="170">
        <f>SUM(I25:J25)</f>
        <v>105</v>
      </c>
      <c r="G25" s="171">
        <v>22</v>
      </c>
      <c r="H25" s="172"/>
      <c r="I25" s="165">
        <v>49</v>
      </c>
      <c r="J25" s="165">
        <v>56</v>
      </c>
      <c r="K25" s="168">
        <v>0</v>
      </c>
      <c r="L25" s="168">
        <v>0</v>
      </c>
      <c r="M25" s="39"/>
      <c r="N25" s="40"/>
      <c r="O25" s="41"/>
      <c r="P25" s="42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s="2" customFormat="1" ht="30" customHeight="1">
      <c r="A26" s="43" t="s">
        <v>202</v>
      </c>
      <c r="B26" s="44" t="s">
        <v>51</v>
      </c>
      <c r="C26" s="178" t="s">
        <v>199</v>
      </c>
      <c r="D26" s="162">
        <f t="shared" si="2"/>
        <v>58.5</v>
      </c>
      <c r="E26" s="163">
        <f t="shared" si="6"/>
        <v>19.5</v>
      </c>
      <c r="F26" s="164">
        <f>SUM(I26:J26)</f>
        <v>39</v>
      </c>
      <c r="G26" s="165">
        <v>10</v>
      </c>
      <c r="H26" s="166"/>
      <c r="I26" s="165">
        <v>39</v>
      </c>
      <c r="J26" s="165">
        <v>0</v>
      </c>
      <c r="K26" s="168">
        <v>0</v>
      </c>
      <c r="L26" s="168">
        <v>0</v>
      </c>
      <c r="M26" s="39"/>
      <c r="N26" s="40"/>
      <c r="O26" s="41"/>
      <c r="P26" s="42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s="2" customFormat="1" ht="30" customHeight="1">
      <c r="A27" s="111"/>
      <c r="B27" s="87" t="s">
        <v>189</v>
      </c>
      <c r="C27" s="178"/>
      <c r="D27" s="173">
        <f aca="true" t="shared" si="7" ref="D27:L27">SUM(D28)</f>
        <v>54</v>
      </c>
      <c r="E27" s="173">
        <f t="shared" si="7"/>
        <v>18</v>
      </c>
      <c r="F27" s="173">
        <f t="shared" si="7"/>
        <v>36</v>
      </c>
      <c r="G27" s="173">
        <f t="shared" si="7"/>
        <v>6</v>
      </c>
      <c r="H27" s="173">
        <f t="shared" si="7"/>
        <v>0</v>
      </c>
      <c r="I27" s="173">
        <f t="shared" si="7"/>
        <v>16</v>
      </c>
      <c r="J27" s="173">
        <f t="shared" si="7"/>
        <v>20</v>
      </c>
      <c r="K27" s="173">
        <f t="shared" si="7"/>
        <v>0</v>
      </c>
      <c r="L27" s="173">
        <f t="shared" si="7"/>
        <v>0</v>
      </c>
      <c r="M27" s="39"/>
      <c r="N27" s="48"/>
      <c r="O27" s="49"/>
      <c r="P27" s="50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s="2" customFormat="1" ht="30" customHeight="1" thickBot="1">
      <c r="A28" s="111" t="s">
        <v>184</v>
      </c>
      <c r="B28" s="44" t="s">
        <v>185</v>
      </c>
      <c r="C28" s="178" t="s">
        <v>110</v>
      </c>
      <c r="D28" s="174">
        <f>SUM(E28:F28)</f>
        <v>54</v>
      </c>
      <c r="E28" s="163">
        <f>F28*0.5</f>
        <v>18</v>
      </c>
      <c r="F28" s="164">
        <f>SUM(I28:J28)</f>
        <v>36</v>
      </c>
      <c r="G28" s="164">
        <v>6</v>
      </c>
      <c r="H28" s="166"/>
      <c r="I28" s="165">
        <v>16</v>
      </c>
      <c r="J28" s="165">
        <v>20</v>
      </c>
      <c r="K28" s="168">
        <v>0</v>
      </c>
      <c r="L28" s="168">
        <v>0</v>
      </c>
      <c r="M28" s="39"/>
      <c r="N28" s="52"/>
      <c r="O28" s="53"/>
      <c r="P28" s="54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s="2" customFormat="1" ht="24.75" customHeight="1" thickBot="1">
      <c r="A29" s="63">
        <v>1</v>
      </c>
      <c r="B29" s="26">
        <v>2</v>
      </c>
      <c r="C29" s="90">
        <v>3</v>
      </c>
      <c r="D29" s="91">
        <v>4</v>
      </c>
      <c r="E29" s="105">
        <v>5</v>
      </c>
      <c r="F29" s="106">
        <v>6</v>
      </c>
      <c r="G29" s="94">
        <v>7</v>
      </c>
      <c r="H29" s="89">
        <v>8</v>
      </c>
      <c r="I29" s="90">
        <v>9</v>
      </c>
      <c r="J29" s="91">
        <v>10</v>
      </c>
      <c r="K29" s="92">
        <v>11</v>
      </c>
      <c r="L29" s="93">
        <v>12</v>
      </c>
      <c r="M29" s="94">
        <v>13</v>
      </c>
      <c r="N29" s="26">
        <v>14</v>
      </c>
      <c r="O29" s="27">
        <v>15</v>
      </c>
      <c r="P29" s="64">
        <v>16</v>
      </c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s="8" customFormat="1" ht="41.25" thickBot="1">
      <c r="A30" s="112" t="s">
        <v>18</v>
      </c>
      <c r="B30" s="110" t="s">
        <v>23</v>
      </c>
      <c r="C30" s="14" t="s">
        <v>169</v>
      </c>
      <c r="D30" s="21">
        <f>SUM(D31:D37)</f>
        <v>930</v>
      </c>
      <c r="E30" s="21">
        <f>SUM(E31:E37)</f>
        <v>310</v>
      </c>
      <c r="F30" s="22">
        <f>SUM(F31:F37)</f>
        <v>620</v>
      </c>
      <c r="G30" s="22">
        <f>SUM(G31:G37)</f>
        <v>438</v>
      </c>
      <c r="H30" s="22"/>
      <c r="I30" s="22"/>
      <c r="J30" s="22"/>
      <c r="K30" s="79"/>
      <c r="L30" s="79"/>
      <c r="M30" s="22"/>
      <c r="N30" s="22"/>
      <c r="O30" s="22"/>
      <c r="P30" s="23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s="2" customFormat="1" ht="22.5" customHeight="1">
      <c r="A31" s="113" t="s">
        <v>19</v>
      </c>
      <c r="B31" s="55" t="s">
        <v>71</v>
      </c>
      <c r="C31" s="143" t="s">
        <v>121</v>
      </c>
      <c r="D31" s="135">
        <f>SUM(E31:F31)</f>
        <v>60</v>
      </c>
      <c r="E31" s="144">
        <v>12</v>
      </c>
      <c r="F31" s="136">
        <f aca="true" t="shared" si="8" ref="F31:F37">SUM(K31:P31)</f>
        <v>48</v>
      </c>
      <c r="G31" s="139">
        <v>0</v>
      </c>
      <c r="H31" s="139"/>
      <c r="I31" s="139"/>
      <c r="J31" s="139"/>
      <c r="K31" s="130">
        <v>0</v>
      </c>
      <c r="L31" s="130">
        <v>0</v>
      </c>
      <c r="M31" s="127">
        <v>0</v>
      </c>
      <c r="N31" s="128">
        <v>48</v>
      </c>
      <c r="O31" s="128">
        <v>0</v>
      </c>
      <c r="P31" s="131">
        <v>0</v>
      </c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s="2" customFormat="1" ht="22.5" customHeight="1">
      <c r="A32" s="113" t="s">
        <v>20</v>
      </c>
      <c r="B32" s="56" t="s">
        <v>5</v>
      </c>
      <c r="C32" s="143" t="s">
        <v>121</v>
      </c>
      <c r="D32" s="135">
        <f aca="true" t="shared" si="9" ref="D32:D37">SUM(E32:F32)</f>
        <v>60</v>
      </c>
      <c r="E32" s="144">
        <v>12</v>
      </c>
      <c r="F32" s="136">
        <f t="shared" si="8"/>
        <v>48</v>
      </c>
      <c r="G32" s="128">
        <v>0</v>
      </c>
      <c r="H32" s="128"/>
      <c r="I32" s="128"/>
      <c r="J32" s="128"/>
      <c r="K32" s="129">
        <v>48</v>
      </c>
      <c r="L32" s="129">
        <v>0</v>
      </c>
      <c r="M32" s="128">
        <v>0</v>
      </c>
      <c r="N32" s="128">
        <v>0</v>
      </c>
      <c r="O32" s="128">
        <v>0</v>
      </c>
      <c r="P32" s="131">
        <v>0</v>
      </c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ht="22.5" customHeight="1">
      <c r="A33" s="113" t="s">
        <v>21</v>
      </c>
      <c r="B33" s="56" t="s">
        <v>77</v>
      </c>
      <c r="C33" s="132" t="s">
        <v>121</v>
      </c>
      <c r="D33" s="135">
        <f t="shared" si="9"/>
        <v>72</v>
      </c>
      <c r="E33" s="144">
        <v>24</v>
      </c>
      <c r="F33" s="136">
        <f t="shared" si="8"/>
        <v>48</v>
      </c>
      <c r="G33" s="128">
        <v>42</v>
      </c>
      <c r="H33" s="128"/>
      <c r="I33" s="128"/>
      <c r="J33" s="128"/>
      <c r="K33" s="129">
        <v>0</v>
      </c>
      <c r="L33" s="129">
        <v>0</v>
      </c>
      <c r="M33" s="128">
        <v>0</v>
      </c>
      <c r="N33" s="128">
        <v>0</v>
      </c>
      <c r="O33" s="128">
        <v>48</v>
      </c>
      <c r="P33" s="131">
        <v>0</v>
      </c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ht="22.5" customHeight="1">
      <c r="A34" s="114" t="s">
        <v>22</v>
      </c>
      <c r="B34" s="56" t="s">
        <v>24</v>
      </c>
      <c r="C34" s="145" t="s">
        <v>165</v>
      </c>
      <c r="D34" s="135">
        <f t="shared" si="9"/>
        <v>214</v>
      </c>
      <c r="E34" s="146">
        <v>24</v>
      </c>
      <c r="F34" s="126">
        <f t="shared" si="8"/>
        <v>190</v>
      </c>
      <c r="G34" s="128">
        <v>190</v>
      </c>
      <c r="H34" s="128"/>
      <c r="I34" s="128"/>
      <c r="J34" s="128"/>
      <c r="K34" s="129">
        <v>32</v>
      </c>
      <c r="L34" s="129">
        <v>42</v>
      </c>
      <c r="M34" s="128">
        <v>28</v>
      </c>
      <c r="N34" s="134">
        <v>40</v>
      </c>
      <c r="O34" s="144">
        <v>48</v>
      </c>
      <c r="P34" s="131">
        <v>0</v>
      </c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22.5" customHeight="1">
      <c r="A35" s="115" t="s">
        <v>68</v>
      </c>
      <c r="B35" s="57" t="s">
        <v>2</v>
      </c>
      <c r="C35" s="138" t="s">
        <v>122</v>
      </c>
      <c r="D35" s="135">
        <f t="shared" si="9"/>
        <v>380</v>
      </c>
      <c r="E35" s="146">
        <v>190</v>
      </c>
      <c r="F35" s="126">
        <f t="shared" si="8"/>
        <v>190</v>
      </c>
      <c r="G35" s="128">
        <v>188</v>
      </c>
      <c r="H35" s="128"/>
      <c r="I35" s="128"/>
      <c r="J35" s="128"/>
      <c r="K35" s="129">
        <v>32</v>
      </c>
      <c r="L35" s="141">
        <v>40</v>
      </c>
      <c r="M35" s="140">
        <v>28</v>
      </c>
      <c r="N35" s="147">
        <v>42</v>
      </c>
      <c r="O35" s="148">
        <v>48</v>
      </c>
      <c r="P35" s="131">
        <v>0</v>
      </c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22.5" customHeight="1">
      <c r="A36" s="114" t="s">
        <v>82</v>
      </c>
      <c r="B36" s="56" t="s">
        <v>109</v>
      </c>
      <c r="C36" s="145" t="s">
        <v>121</v>
      </c>
      <c r="D36" s="135">
        <f t="shared" si="9"/>
        <v>96</v>
      </c>
      <c r="E36" s="149">
        <f>F36*0.5</f>
        <v>32</v>
      </c>
      <c r="F36" s="150">
        <f t="shared" si="8"/>
        <v>64</v>
      </c>
      <c r="G36" s="140">
        <v>10</v>
      </c>
      <c r="H36" s="140"/>
      <c r="I36" s="140"/>
      <c r="J36" s="140"/>
      <c r="K36" s="141">
        <v>64</v>
      </c>
      <c r="L36" s="129">
        <v>0</v>
      </c>
      <c r="M36" s="128">
        <v>0</v>
      </c>
      <c r="N36" s="128">
        <v>0</v>
      </c>
      <c r="O36" s="128">
        <v>0</v>
      </c>
      <c r="P36" s="131">
        <v>0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ht="22.5" customHeight="1" thickBot="1">
      <c r="A37" s="116" t="s">
        <v>125</v>
      </c>
      <c r="B37" s="58" t="s">
        <v>126</v>
      </c>
      <c r="C37" s="151" t="s">
        <v>121</v>
      </c>
      <c r="D37" s="135">
        <f t="shared" si="9"/>
        <v>48</v>
      </c>
      <c r="E37" s="152">
        <f>F37*0.5</f>
        <v>16</v>
      </c>
      <c r="F37" s="150">
        <f t="shared" si="8"/>
        <v>32</v>
      </c>
      <c r="G37" s="153">
        <v>8</v>
      </c>
      <c r="H37" s="153"/>
      <c r="I37" s="153"/>
      <c r="J37" s="153"/>
      <c r="K37" s="129">
        <v>0</v>
      </c>
      <c r="L37" s="129">
        <v>0</v>
      </c>
      <c r="M37" s="128">
        <v>0</v>
      </c>
      <c r="N37" s="128">
        <v>0</v>
      </c>
      <c r="O37" s="153">
        <v>32</v>
      </c>
      <c r="P37" s="131">
        <v>0</v>
      </c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41.25" thickBot="1">
      <c r="A38" s="117" t="s">
        <v>25</v>
      </c>
      <c r="B38" s="118" t="s">
        <v>28</v>
      </c>
      <c r="C38" s="154" t="s">
        <v>117</v>
      </c>
      <c r="D38" s="155">
        <f>SUM(D39:D40)</f>
        <v>213</v>
      </c>
      <c r="E38" s="155">
        <f>SUM(E39:E40)</f>
        <v>71</v>
      </c>
      <c r="F38" s="65">
        <f>SUM(F39:F40)</f>
        <v>142</v>
      </c>
      <c r="G38" s="65">
        <f>SUM(G39:G40)</f>
        <v>74</v>
      </c>
      <c r="H38" s="65"/>
      <c r="I38" s="156"/>
      <c r="J38" s="156"/>
      <c r="K38" s="157"/>
      <c r="L38" s="157"/>
      <c r="M38" s="158"/>
      <c r="N38" s="158"/>
      <c r="O38" s="158"/>
      <c r="P38" s="159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20.25">
      <c r="A39" s="57" t="s">
        <v>26</v>
      </c>
      <c r="B39" s="59" t="s">
        <v>0</v>
      </c>
      <c r="C39" s="160" t="s">
        <v>123</v>
      </c>
      <c r="D39" s="124">
        <f>SUM(E39:F39)</f>
        <v>96</v>
      </c>
      <c r="E39" s="125">
        <f>F39*0.5</f>
        <v>32</v>
      </c>
      <c r="F39" s="126">
        <f>SUM(K39:P39)</f>
        <v>64</v>
      </c>
      <c r="G39" s="140">
        <v>24</v>
      </c>
      <c r="H39" s="140"/>
      <c r="I39" s="140"/>
      <c r="J39" s="140"/>
      <c r="K39" s="141">
        <v>64</v>
      </c>
      <c r="L39" s="129">
        <v>0</v>
      </c>
      <c r="M39" s="128">
        <v>0</v>
      </c>
      <c r="N39" s="128">
        <v>0</v>
      </c>
      <c r="O39" s="128">
        <v>0</v>
      </c>
      <c r="P39" s="131">
        <v>0</v>
      </c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41.25" thickBot="1">
      <c r="A40" s="119" t="s">
        <v>27</v>
      </c>
      <c r="B40" s="60" t="s">
        <v>74</v>
      </c>
      <c r="C40" s="143" t="s">
        <v>121</v>
      </c>
      <c r="D40" s="124">
        <f>SUM(E40:F40)</f>
        <v>117</v>
      </c>
      <c r="E40" s="125">
        <f>F40*0.5</f>
        <v>39</v>
      </c>
      <c r="F40" s="126">
        <f>SUM(K40:P40)</f>
        <v>78</v>
      </c>
      <c r="G40" s="148">
        <v>50</v>
      </c>
      <c r="H40" s="148"/>
      <c r="I40" s="148"/>
      <c r="J40" s="148"/>
      <c r="K40" s="129">
        <v>0</v>
      </c>
      <c r="L40" s="161">
        <v>78</v>
      </c>
      <c r="M40" s="128">
        <v>0</v>
      </c>
      <c r="N40" s="128">
        <v>0</v>
      </c>
      <c r="O40" s="128">
        <v>0</v>
      </c>
      <c r="P40" s="131">
        <v>0</v>
      </c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s="12" customFormat="1" ht="21" thickBot="1">
      <c r="A41" s="120" t="s">
        <v>29</v>
      </c>
      <c r="B41" s="120" t="s">
        <v>30</v>
      </c>
      <c r="C41" s="14" t="s">
        <v>172</v>
      </c>
      <c r="D41" s="18">
        <f>SUM(D42,D61)</f>
        <v>4491</v>
      </c>
      <c r="E41" s="18">
        <f>SUM(E42,E61)</f>
        <v>1329</v>
      </c>
      <c r="F41" s="18">
        <f>SUM(F42,F61)</f>
        <v>3162</v>
      </c>
      <c r="G41" s="18">
        <f>SUM(G42,G61)</f>
        <v>1284</v>
      </c>
      <c r="H41" s="15">
        <f>SUM(H43:H54,H55:H59,H63:H65,H67:H69,H71:H72,H74:H76,H78:H79,H81:H86)</f>
        <v>60</v>
      </c>
      <c r="I41" s="15"/>
      <c r="J41" s="15"/>
      <c r="K41" s="80"/>
      <c r="L41" s="80"/>
      <c r="M41" s="15"/>
      <c r="N41" s="15"/>
      <c r="O41" s="15"/>
      <c r="P41" s="17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s="12" customFormat="1" ht="24" customHeight="1" thickBot="1">
      <c r="A42" s="117" t="s">
        <v>31</v>
      </c>
      <c r="B42" s="121" t="s">
        <v>32</v>
      </c>
      <c r="C42" s="14" t="s">
        <v>171</v>
      </c>
      <c r="D42" s="16">
        <f>SUM(D43:D59)</f>
        <v>1785</v>
      </c>
      <c r="E42" s="16">
        <f>SUM(E43:E59)</f>
        <v>595</v>
      </c>
      <c r="F42" s="16">
        <f>SUM(F43:F59)</f>
        <v>1190</v>
      </c>
      <c r="G42" s="16">
        <f>SUM(G43:G59)</f>
        <v>534</v>
      </c>
      <c r="H42" s="5"/>
      <c r="I42" s="22">
        <f aca="true" t="shared" si="10" ref="I42:P42">SUM(I43:I59)</f>
        <v>0</v>
      </c>
      <c r="J42" s="22">
        <f t="shared" si="10"/>
        <v>0</v>
      </c>
      <c r="K42" s="79">
        <f t="shared" si="10"/>
        <v>336</v>
      </c>
      <c r="L42" s="79">
        <f t="shared" si="10"/>
        <v>338</v>
      </c>
      <c r="M42" s="22">
        <f t="shared" si="10"/>
        <v>198</v>
      </c>
      <c r="N42" s="22">
        <f t="shared" si="10"/>
        <v>46</v>
      </c>
      <c r="O42" s="22">
        <f t="shared" si="10"/>
        <v>272</v>
      </c>
      <c r="P42" s="23">
        <f t="shared" si="10"/>
        <v>0</v>
      </c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20.25">
      <c r="A43" s="61" t="s">
        <v>33</v>
      </c>
      <c r="B43" s="61" t="s">
        <v>55</v>
      </c>
      <c r="C43" s="123" t="s">
        <v>124</v>
      </c>
      <c r="D43" s="135">
        <f>SUM(E43:F43)</f>
        <v>180</v>
      </c>
      <c r="E43" s="125">
        <f aca="true" t="shared" si="11" ref="E43:E54">F43*0.5</f>
        <v>60</v>
      </c>
      <c r="F43" s="136">
        <f aca="true" t="shared" si="12" ref="F43:F54">SUM(K43:P43)</f>
        <v>120</v>
      </c>
      <c r="G43" s="127">
        <v>38</v>
      </c>
      <c r="H43" s="127">
        <v>20</v>
      </c>
      <c r="I43" s="128">
        <v>0</v>
      </c>
      <c r="J43" s="128">
        <v>0</v>
      </c>
      <c r="K43" s="129">
        <v>0</v>
      </c>
      <c r="L43" s="130">
        <v>120</v>
      </c>
      <c r="M43" s="128">
        <v>0</v>
      </c>
      <c r="N43" s="128">
        <v>0</v>
      </c>
      <c r="O43" s="128">
        <v>0</v>
      </c>
      <c r="P43" s="131">
        <v>0</v>
      </c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20.25">
      <c r="A44" s="56" t="s">
        <v>34</v>
      </c>
      <c r="B44" s="56" t="s">
        <v>57</v>
      </c>
      <c r="C44" s="123" t="s">
        <v>124</v>
      </c>
      <c r="D44" s="135">
        <f aca="true" t="shared" si="13" ref="D44:D59">SUM(E44:F44)</f>
        <v>99</v>
      </c>
      <c r="E44" s="125">
        <f t="shared" si="11"/>
        <v>33</v>
      </c>
      <c r="F44" s="136">
        <f t="shared" si="12"/>
        <v>66</v>
      </c>
      <c r="G44" s="128">
        <v>34</v>
      </c>
      <c r="H44" s="128">
        <v>0</v>
      </c>
      <c r="I44" s="128">
        <v>0</v>
      </c>
      <c r="J44" s="128">
        <v>0</v>
      </c>
      <c r="K44" s="129">
        <v>0</v>
      </c>
      <c r="L44" s="129">
        <v>66</v>
      </c>
      <c r="M44" s="128">
        <v>0</v>
      </c>
      <c r="N44" s="128">
        <v>0</v>
      </c>
      <c r="O44" s="128">
        <v>0</v>
      </c>
      <c r="P44" s="131">
        <v>0</v>
      </c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16" ht="20.25">
      <c r="A45" s="56" t="s">
        <v>35</v>
      </c>
      <c r="B45" s="56" t="s">
        <v>56</v>
      </c>
      <c r="C45" s="123" t="s">
        <v>124</v>
      </c>
      <c r="D45" s="135">
        <f t="shared" si="13"/>
        <v>120</v>
      </c>
      <c r="E45" s="125">
        <f t="shared" si="11"/>
        <v>40</v>
      </c>
      <c r="F45" s="136">
        <f t="shared" si="12"/>
        <v>80</v>
      </c>
      <c r="G45" s="128">
        <v>46</v>
      </c>
      <c r="H45" s="128">
        <v>0</v>
      </c>
      <c r="I45" s="128">
        <v>0</v>
      </c>
      <c r="J45" s="128">
        <v>0</v>
      </c>
      <c r="K45" s="129">
        <v>80</v>
      </c>
      <c r="L45" s="129">
        <v>0</v>
      </c>
      <c r="M45" s="128">
        <v>0</v>
      </c>
      <c r="N45" s="128">
        <v>0</v>
      </c>
      <c r="O45" s="128">
        <v>0</v>
      </c>
      <c r="P45" s="131">
        <v>0</v>
      </c>
    </row>
    <row r="46" spans="1:16" ht="40.5">
      <c r="A46" s="122" t="s">
        <v>36</v>
      </c>
      <c r="B46" s="62" t="s">
        <v>75</v>
      </c>
      <c r="C46" s="132" t="s">
        <v>121</v>
      </c>
      <c r="D46" s="135">
        <f t="shared" si="13"/>
        <v>72</v>
      </c>
      <c r="E46" s="125">
        <f t="shared" si="11"/>
        <v>24</v>
      </c>
      <c r="F46" s="136">
        <f t="shared" si="12"/>
        <v>48</v>
      </c>
      <c r="G46" s="128">
        <v>20</v>
      </c>
      <c r="H46" s="128">
        <v>0</v>
      </c>
      <c r="I46" s="128">
        <v>0</v>
      </c>
      <c r="J46" s="128">
        <v>0</v>
      </c>
      <c r="K46" s="129">
        <v>48</v>
      </c>
      <c r="L46" s="129">
        <v>0</v>
      </c>
      <c r="M46" s="128">
        <v>0</v>
      </c>
      <c r="N46" s="128">
        <v>0</v>
      </c>
      <c r="O46" s="128">
        <v>0</v>
      </c>
      <c r="P46" s="131">
        <v>0</v>
      </c>
    </row>
    <row r="47" spans="1:16" ht="40.5">
      <c r="A47" s="122" t="s">
        <v>37</v>
      </c>
      <c r="B47" s="62" t="s">
        <v>90</v>
      </c>
      <c r="C47" s="132" t="s">
        <v>121</v>
      </c>
      <c r="D47" s="135">
        <f t="shared" si="13"/>
        <v>72</v>
      </c>
      <c r="E47" s="125">
        <f t="shared" si="11"/>
        <v>24</v>
      </c>
      <c r="F47" s="136">
        <f t="shared" si="12"/>
        <v>48</v>
      </c>
      <c r="G47" s="128">
        <v>26</v>
      </c>
      <c r="H47" s="128">
        <v>0</v>
      </c>
      <c r="I47" s="128">
        <v>0</v>
      </c>
      <c r="J47" s="128">
        <v>0</v>
      </c>
      <c r="K47" s="129">
        <v>0</v>
      </c>
      <c r="L47" s="129">
        <v>0</v>
      </c>
      <c r="M47" s="128">
        <v>20</v>
      </c>
      <c r="N47" s="128">
        <v>28</v>
      </c>
      <c r="O47" s="128">
        <v>0</v>
      </c>
      <c r="P47" s="131">
        <v>0</v>
      </c>
    </row>
    <row r="48" spans="1:16" ht="27" customHeight="1">
      <c r="A48" s="122" t="s">
        <v>38</v>
      </c>
      <c r="B48" s="266" t="s">
        <v>78</v>
      </c>
      <c r="C48" s="133" t="s">
        <v>124</v>
      </c>
      <c r="D48" s="135">
        <f t="shared" si="13"/>
        <v>120</v>
      </c>
      <c r="E48" s="125">
        <f t="shared" si="11"/>
        <v>40</v>
      </c>
      <c r="F48" s="136">
        <f t="shared" si="12"/>
        <v>80</v>
      </c>
      <c r="G48" s="128">
        <v>36</v>
      </c>
      <c r="H48" s="128">
        <v>0</v>
      </c>
      <c r="I48" s="128">
        <v>0</v>
      </c>
      <c r="J48" s="128">
        <v>0</v>
      </c>
      <c r="K48" s="129">
        <v>0</v>
      </c>
      <c r="L48" s="129">
        <v>0</v>
      </c>
      <c r="M48" s="128">
        <v>80</v>
      </c>
      <c r="N48" s="134">
        <v>0</v>
      </c>
      <c r="O48" s="128">
        <v>0</v>
      </c>
      <c r="P48" s="131">
        <v>0</v>
      </c>
    </row>
    <row r="49" spans="1:16" ht="20.25">
      <c r="A49" s="56" t="s">
        <v>39</v>
      </c>
      <c r="B49" s="122" t="s">
        <v>86</v>
      </c>
      <c r="C49" s="123" t="s">
        <v>124</v>
      </c>
      <c r="D49" s="135">
        <f t="shared" si="13"/>
        <v>120</v>
      </c>
      <c r="E49" s="125">
        <f t="shared" si="11"/>
        <v>40</v>
      </c>
      <c r="F49" s="136">
        <f t="shared" si="12"/>
        <v>80</v>
      </c>
      <c r="G49" s="128">
        <v>36</v>
      </c>
      <c r="H49" s="128">
        <v>0</v>
      </c>
      <c r="I49" s="128">
        <v>0</v>
      </c>
      <c r="J49" s="128">
        <v>0</v>
      </c>
      <c r="K49" s="129">
        <v>0</v>
      </c>
      <c r="L49" s="129">
        <v>0</v>
      </c>
      <c r="M49" s="128">
        <v>80</v>
      </c>
      <c r="N49" s="134">
        <v>0</v>
      </c>
      <c r="O49" s="128">
        <v>0</v>
      </c>
      <c r="P49" s="131">
        <v>0</v>
      </c>
    </row>
    <row r="50" spans="1:16" ht="20.25">
      <c r="A50" s="56" t="s">
        <v>40</v>
      </c>
      <c r="B50" s="266" t="s">
        <v>58</v>
      </c>
      <c r="C50" s="132" t="s">
        <v>170</v>
      </c>
      <c r="D50" s="135">
        <f t="shared" si="13"/>
        <v>168</v>
      </c>
      <c r="E50" s="125">
        <f t="shared" si="11"/>
        <v>56</v>
      </c>
      <c r="F50" s="136">
        <f t="shared" si="12"/>
        <v>112</v>
      </c>
      <c r="G50" s="128">
        <v>42</v>
      </c>
      <c r="H50" s="128">
        <v>0</v>
      </c>
      <c r="I50" s="128">
        <v>0</v>
      </c>
      <c r="J50" s="128">
        <v>0</v>
      </c>
      <c r="K50" s="129">
        <v>48</v>
      </c>
      <c r="L50" s="129">
        <v>64</v>
      </c>
      <c r="M50" s="128">
        <v>0</v>
      </c>
      <c r="N50" s="134">
        <v>0</v>
      </c>
      <c r="O50" s="128">
        <v>0</v>
      </c>
      <c r="P50" s="131">
        <v>0</v>
      </c>
    </row>
    <row r="51" spans="1:16" ht="20.25">
      <c r="A51" s="56" t="s">
        <v>41</v>
      </c>
      <c r="B51" s="122" t="s">
        <v>59</v>
      </c>
      <c r="C51" s="132" t="s">
        <v>124</v>
      </c>
      <c r="D51" s="135">
        <f t="shared" si="13"/>
        <v>108</v>
      </c>
      <c r="E51" s="125">
        <f t="shared" si="11"/>
        <v>36</v>
      </c>
      <c r="F51" s="136">
        <f t="shared" si="12"/>
        <v>72</v>
      </c>
      <c r="G51" s="128">
        <v>40</v>
      </c>
      <c r="H51" s="128">
        <v>0</v>
      </c>
      <c r="I51" s="128">
        <v>0</v>
      </c>
      <c r="J51" s="128">
        <v>0</v>
      </c>
      <c r="K51" s="129">
        <v>0</v>
      </c>
      <c r="L51" s="129">
        <v>0</v>
      </c>
      <c r="M51" s="128">
        <v>0</v>
      </c>
      <c r="N51" s="134">
        <v>0</v>
      </c>
      <c r="O51" s="128">
        <v>72</v>
      </c>
      <c r="P51" s="131">
        <v>0</v>
      </c>
    </row>
    <row r="52" spans="1:16" ht="20.25">
      <c r="A52" s="56" t="s">
        <v>42</v>
      </c>
      <c r="B52" s="266" t="s">
        <v>79</v>
      </c>
      <c r="C52" s="133" t="s">
        <v>124</v>
      </c>
      <c r="D52" s="135">
        <f t="shared" si="13"/>
        <v>120</v>
      </c>
      <c r="E52" s="125">
        <f t="shared" si="11"/>
        <v>40</v>
      </c>
      <c r="F52" s="136">
        <f t="shared" si="12"/>
        <v>80</v>
      </c>
      <c r="G52" s="128">
        <v>26</v>
      </c>
      <c r="H52" s="128">
        <v>0</v>
      </c>
      <c r="I52" s="128">
        <v>0</v>
      </c>
      <c r="J52" s="128">
        <v>0</v>
      </c>
      <c r="K52" s="129">
        <v>80</v>
      </c>
      <c r="L52" s="129">
        <v>0</v>
      </c>
      <c r="M52" s="128">
        <v>0</v>
      </c>
      <c r="N52" s="134">
        <v>0</v>
      </c>
      <c r="O52" s="128">
        <v>0</v>
      </c>
      <c r="P52" s="131">
        <v>0</v>
      </c>
    </row>
    <row r="53" spans="1:16" ht="24" customHeight="1">
      <c r="A53" s="56" t="s">
        <v>43</v>
      </c>
      <c r="B53" s="266" t="s">
        <v>80</v>
      </c>
      <c r="C53" s="132" t="s">
        <v>121</v>
      </c>
      <c r="D53" s="135">
        <f t="shared" si="13"/>
        <v>108</v>
      </c>
      <c r="E53" s="125">
        <f t="shared" si="11"/>
        <v>36</v>
      </c>
      <c r="F53" s="136">
        <f t="shared" si="12"/>
        <v>72</v>
      </c>
      <c r="G53" s="128">
        <v>38</v>
      </c>
      <c r="H53" s="128">
        <v>0</v>
      </c>
      <c r="I53" s="128">
        <v>0</v>
      </c>
      <c r="J53" s="128">
        <v>0</v>
      </c>
      <c r="K53" s="129">
        <v>0</v>
      </c>
      <c r="L53" s="129">
        <v>0</v>
      </c>
      <c r="M53" s="128">
        <v>0</v>
      </c>
      <c r="N53" s="134">
        <v>0</v>
      </c>
      <c r="O53" s="128">
        <v>72</v>
      </c>
      <c r="P53" s="131">
        <v>0</v>
      </c>
    </row>
    <row r="54" spans="1:16" ht="20.25">
      <c r="A54" s="56" t="s">
        <v>44</v>
      </c>
      <c r="B54" s="266" t="s">
        <v>45</v>
      </c>
      <c r="C54" s="133" t="s">
        <v>110</v>
      </c>
      <c r="D54" s="135">
        <f t="shared" si="13"/>
        <v>102</v>
      </c>
      <c r="E54" s="137">
        <f t="shared" si="11"/>
        <v>34</v>
      </c>
      <c r="F54" s="136">
        <f t="shared" si="12"/>
        <v>68</v>
      </c>
      <c r="G54" s="128">
        <v>48</v>
      </c>
      <c r="H54" s="128">
        <v>0</v>
      </c>
      <c r="I54" s="128">
        <v>0</v>
      </c>
      <c r="J54" s="128">
        <v>0</v>
      </c>
      <c r="K54" s="129">
        <v>48</v>
      </c>
      <c r="L54" s="129">
        <v>20</v>
      </c>
      <c r="M54" s="128">
        <v>0</v>
      </c>
      <c r="N54" s="134">
        <v>0</v>
      </c>
      <c r="O54" s="128">
        <v>0</v>
      </c>
      <c r="P54" s="131">
        <v>0</v>
      </c>
    </row>
    <row r="55" spans="1:16" ht="20.25">
      <c r="A55" s="341" t="s">
        <v>69</v>
      </c>
      <c r="B55" s="342" t="s">
        <v>95</v>
      </c>
      <c r="C55" s="138" t="s">
        <v>121</v>
      </c>
      <c r="D55" s="135">
        <f t="shared" si="13"/>
        <v>96</v>
      </c>
      <c r="E55" s="125">
        <f>F55*0.5</f>
        <v>32</v>
      </c>
      <c r="F55" s="139">
        <f>SUM(K55:P55)</f>
        <v>64</v>
      </c>
      <c r="G55" s="140">
        <v>28</v>
      </c>
      <c r="H55" s="127">
        <v>0</v>
      </c>
      <c r="I55" s="127">
        <v>0</v>
      </c>
      <c r="J55" s="127">
        <v>0</v>
      </c>
      <c r="K55" s="130">
        <v>0</v>
      </c>
      <c r="L55" s="141">
        <v>0</v>
      </c>
      <c r="M55" s="127">
        <v>0</v>
      </c>
      <c r="N55" s="134">
        <v>0</v>
      </c>
      <c r="O55" s="128">
        <v>64</v>
      </c>
      <c r="P55" s="142">
        <v>0</v>
      </c>
    </row>
    <row r="56" spans="1:16" ht="20.25">
      <c r="A56" s="343" t="s">
        <v>166</v>
      </c>
      <c r="B56" s="344" t="s">
        <v>91</v>
      </c>
      <c r="C56" s="132" t="s">
        <v>121</v>
      </c>
      <c r="D56" s="135">
        <f t="shared" si="13"/>
        <v>48</v>
      </c>
      <c r="E56" s="125">
        <f>F56*0.5</f>
        <v>16</v>
      </c>
      <c r="F56" s="136">
        <f>SUM(K56:P56)</f>
        <v>32</v>
      </c>
      <c r="G56" s="128">
        <v>10</v>
      </c>
      <c r="H56" s="128">
        <v>0</v>
      </c>
      <c r="I56" s="128">
        <v>0</v>
      </c>
      <c r="J56" s="128">
        <v>0</v>
      </c>
      <c r="K56" s="129">
        <v>32</v>
      </c>
      <c r="L56" s="129">
        <v>0</v>
      </c>
      <c r="M56" s="128">
        <v>0</v>
      </c>
      <c r="N56" s="128">
        <v>0</v>
      </c>
      <c r="O56" s="128">
        <v>0</v>
      </c>
      <c r="P56" s="131">
        <v>0</v>
      </c>
    </row>
    <row r="57" spans="1:16" ht="20.25">
      <c r="A57" s="341" t="s">
        <v>70</v>
      </c>
      <c r="B57" s="344" t="s">
        <v>92</v>
      </c>
      <c r="C57" s="132" t="s">
        <v>121</v>
      </c>
      <c r="D57" s="135">
        <f t="shared" si="13"/>
        <v>96</v>
      </c>
      <c r="E57" s="125">
        <f>F57*0.5</f>
        <v>32</v>
      </c>
      <c r="F57" s="136">
        <f>SUM(K57:P57)</f>
        <v>64</v>
      </c>
      <c r="G57" s="128">
        <v>32</v>
      </c>
      <c r="H57" s="128">
        <v>0</v>
      </c>
      <c r="I57" s="128">
        <v>0</v>
      </c>
      <c r="J57" s="128">
        <v>0</v>
      </c>
      <c r="K57" s="129">
        <v>0</v>
      </c>
      <c r="L57" s="129">
        <v>0</v>
      </c>
      <c r="M57" s="128">
        <v>0</v>
      </c>
      <c r="N57" s="128">
        <v>0</v>
      </c>
      <c r="O57" s="128">
        <v>64</v>
      </c>
      <c r="P57" s="131">
        <v>0</v>
      </c>
    </row>
    <row r="58" spans="1:16" ht="20.25">
      <c r="A58" s="341" t="s">
        <v>81</v>
      </c>
      <c r="B58" s="344" t="s">
        <v>93</v>
      </c>
      <c r="C58" s="132" t="s">
        <v>121</v>
      </c>
      <c r="D58" s="135">
        <f t="shared" si="13"/>
        <v>102</v>
      </c>
      <c r="E58" s="125">
        <f>F58*0.5</f>
        <v>34</v>
      </c>
      <c r="F58" s="136">
        <f>SUM(K58:P58)</f>
        <v>68</v>
      </c>
      <c r="G58" s="128">
        <v>22</v>
      </c>
      <c r="H58" s="128">
        <v>0</v>
      </c>
      <c r="I58" s="128">
        <v>0</v>
      </c>
      <c r="J58" s="128">
        <v>0</v>
      </c>
      <c r="K58" s="129">
        <v>0</v>
      </c>
      <c r="L58" s="129">
        <v>68</v>
      </c>
      <c r="M58" s="128">
        <v>0</v>
      </c>
      <c r="N58" s="128">
        <v>0</v>
      </c>
      <c r="O58" s="128">
        <v>0</v>
      </c>
      <c r="P58" s="131">
        <v>0</v>
      </c>
    </row>
    <row r="59" spans="1:16" ht="26.25" customHeight="1" thickBot="1">
      <c r="A59" s="343" t="s">
        <v>167</v>
      </c>
      <c r="B59" s="344" t="s">
        <v>94</v>
      </c>
      <c r="C59" s="132" t="s">
        <v>121</v>
      </c>
      <c r="D59" s="135">
        <f t="shared" si="13"/>
        <v>54</v>
      </c>
      <c r="E59" s="125">
        <f>F59*0.5</f>
        <v>18</v>
      </c>
      <c r="F59" s="136">
        <f>SUM(K59:P59)</f>
        <v>36</v>
      </c>
      <c r="G59" s="128">
        <v>12</v>
      </c>
      <c r="H59" s="128">
        <v>0</v>
      </c>
      <c r="I59" s="128">
        <v>0</v>
      </c>
      <c r="J59" s="128">
        <v>0</v>
      </c>
      <c r="K59" s="129">
        <v>0</v>
      </c>
      <c r="L59" s="129">
        <v>0</v>
      </c>
      <c r="M59" s="128">
        <v>18</v>
      </c>
      <c r="N59" s="128">
        <v>18</v>
      </c>
      <c r="O59" s="128">
        <v>0</v>
      </c>
      <c r="P59" s="131">
        <v>0</v>
      </c>
    </row>
    <row r="60" spans="1:16" ht="21" thickBot="1">
      <c r="A60" s="66">
        <v>1</v>
      </c>
      <c r="B60" s="67">
        <v>2</v>
      </c>
      <c r="C60" s="69">
        <v>3</v>
      </c>
      <c r="D60" s="70">
        <v>4</v>
      </c>
      <c r="E60" s="107">
        <v>5</v>
      </c>
      <c r="F60" s="108">
        <v>6</v>
      </c>
      <c r="G60" s="71">
        <v>7</v>
      </c>
      <c r="H60" s="72">
        <v>8</v>
      </c>
      <c r="I60" s="69">
        <v>9</v>
      </c>
      <c r="J60" s="70">
        <v>10</v>
      </c>
      <c r="K60" s="81">
        <v>11</v>
      </c>
      <c r="L60" s="82">
        <v>12</v>
      </c>
      <c r="M60" s="71">
        <v>13</v>
      </c>
      <c r="N60" s="72">
        <v>14</v>
      </c>
      <c r="O60" s="69">
        <v>15</v>
      </c>
      <c r="P60" s="70">
        <v>16</v>
      </c>
    </row>
    <row r="61" spans="1:16" ht="21" thickBot="1">
      <c r="A61" s="117" t="s">
        <v>46</v>
      </c>
      <c r="B61" s="121" t="s">
        <v>48</v>
      </c>
      <c r="C61" s="109" t="s">
        <v>168</v>
      </c>
      <c r="D61" s="24">
        <f>SUM(D62,D66,D70,D73,D77,D80,D83)</f>
        <v>2706</v>
      </c>
      <c r="E61" s="24">
        <f>SUM(E62,E66,E70,E73,E77,E80,E83)</f>
        <v>734</v>
      </c>
      <c r="F61" s="24">
        <f>SUM(F62,F66,F70,F73,F77,F80,F83)</f>
        <v>1972</v>
      </c>
      <c r="G61" s="24">
        <f>SUM(G62,G66,G70,G73,G77,G80,G83)</f>
        <v>750</v>
      </c>
      <c r="H61" s="24">
        <f>SUM(H62,H66,H70,H73,H77,H80)</f>
        <v>40</v>
      </c>
      <c r="I61" s="24">
        <f>SUM(I62,I66,I70,I73,I77,I80)</f>
        <v>0</v>
      </c>
      <c r="J61" s="24">
        <f>SUM(J62,J66,J70,J73,J77,J80)</f>
        <v>0</v>
      </c>
      <c r="K61" s="24">
        <f aca="true" t="shared" si="14" ref="K61:P61">SUM(K62,K66,K70,K73,K77,K80,K83)</f>
        <v>0</v>
      </c>
      <c r="L61" s="24">
        <f t="shared" si="14"/>
        <v>348</v>
      </c>
      <c r="M61" s="24">
        <f t="shared" si="14"/>
        <v>316</v>
      </c>
      <c r="N61" s="24">
        <f t="shared" si="14"/>
        <v>676</v>
      </c>
      <c r="O61" s="24">
        <f t="shared" si="14"/>
        <v>632</v>
      </c>
      <c r="P61" s="24">
        <f t="shared" si="14"/>
        <v>0</v>
      </c>
    </row>
    <row r="62" spans="1:16" ht="61.5" thickBot="1">
      <c r="A62" s="192" t="s">
        <v>47</v>
      </c>
      <c r="B62" s="193" t="s">
        <v>87</v>
      </c>
      <c r="C62" s="194" t="s">
        <v>118</v>
      </c>
      <c r="D62" s="195">
        <f>SUM(D63:D65)</f>
        <v>468</v>
      </c>
      <c r="E62" s="195">
        <f>SUM(E63:E65)</f>
        <v>120</v>
      </c>
      <c r="F62" s="195">
        <f>SUM(F63:F65)</f>
        <v>348</v>
      </c>
      <c r="G62" s="195">
        <f>SUM(G63:G65)</f>
        <v>126</v>
      </c>
      <c r="H62" s="195">
        <f>SUM(H63:H65)</f>
        <v>0</v>
      </c>
      <c r="I62" s="196">
        <f aca="true" t="shared" si="15" ref="I62:P62">SUM(I63:I65)</f>
        <v>0</v>
      </c>
      <c r="J62" s="196">
        <f t="shared" si="15"/>
        <v>0</v>
      </c>
      <c r="K62" s="197">
        <f t="shared" si="15"/>
        <v>0</v>
      </c>
      <c r="L62" s="197">
        <f t="shared" si="15"/>
        <v>348</v>
      </c>
      <c r="M62" s="196">
        <f t="shared" si="15"/>
        <v>0</v>
      </c>
      <c r="N62" s="196">
        <f t="shared" si="15"/>
        <v>0</v>
      </c>
      <c r="O62" s="196">
        <f t="shared" si="15"/>
        <v>0</v>
      </c>
      <c r="P62" s="198">
        <f t="shared" si="15"/>
        <v>0</v>
      </c>
    </row>
    <row r="63" spans="1:16" ht="40.5">
      <c r="A63" s="199" t="s">
        <v>144</v>
      </c>
      <c r="B63" s="200" t="s">
        <v>76</v>
      </c>
      <c r="C63" s="201" t="s">
        <v>124</v>
      </c>
      <c r="D63" s="144">
        <f>SUM(E63:F63)</f>
        <v>360</v>
      </c>
      <c r="E63" s="128">
        <f>+F63/2</f>
        <v>120</v>
      </c>
      <c r="F63" s="136">
        <f>SUM(K63:P63)</f>
        <v>240</v>
      </c>
      <c r="G63" s="128">
        <v>126</v>
      </c>
      <c r="H63" s="128"/>
      <c r="I63" s="128">
        <v>0</v>
      </c>
      <c r="J63" s="128">
        <v>0</v>
      </c>
      <c r="K63" s="129">
        <v>0</v>
      </c>
      <c r="L63" s="129">
        <v>240</v>
      </c>
      <c r="M63" s="128">
        <v>0</v>
      </c>
      <c r="N63" s="128">
        <v>0</v>
      </c>
      <c r="O63" s="128">
        <v>0</v>
      </c>
      <c r="P63" s="131">
        <v>0</v>
      </c>
    </row>
    <row r="64" spans="1:16" ht="20.25">
      <c r="A64" s="202" t="s">
        <v>156</v>
      </c>
      <c r="B64" s="203" t="s">
        <v>96</v>
      </c>
      <c r="C64" s="201" t="s">
        <v>121</v>
      </c>
      <c r="D64" s="144">
        <f>SUM(E64:F64)</f>
        <v>36</v>
      </c>
      <c r="E64" s="128"/>
      <c r="F64" s="136">
        <f>SUM(K64:P64)</f>
        <v>36</v>
      </c>
      <c r="G64" s="128"/>
      <c r="H64" s="128"/>
      <c r="I64" s="128">
        <v>0</v>
      </c>
      <c r="J64" s="128">
        <v>0</v>
      </c>
      <c r="K64" s="128">
        <v>0</v>
      </c>
      <c r="L64" s="129">
        <v>36</v>
      </c>
      <c r="M64" s="128">
        <v>0</v>
      </c>
      <c r="N64" s="128">
        <v>0</v>
      </c>
      <c r="O64" s="128">
        <v>0</v>
      </c>
      <c r="P64" s="148">
        <v>0</v>
      </c>
    </row>
    <row r="65" spans="1:16" ht="45.75" customHeight="1" thickBot="1">
      <c r="A65" s="202" t="s">
        <v>72</v>
      </c>
      <c r="B65" s="59" t="s">
        <v>139</v>
      </c>
      <c r="C65" s="201" t="s">
        <v>121</v>
      </c>
      <c r="D65" s="136">
        <f>SUM(I65:P65)</f>
        <v>72</v>
      </c>
      <c r="E65" s="128"/>
      <c r="F65" s="136">
        <f>SUM(K65:P65)</f>
        <v>72</v>
      </c>
      <c r="G65" s="136"/>
      <c r="H65" s="128"/>
      <c r="I65" s="128">
        <v>0</v>
      </c>
      <c r="J65" s="128">
        <v>0</v>
      </c>
      <c r="K65" s="129">
        <v>0</v>
      </c>
      <c r="L65" s="129">
        <v>72</v>
      </c>
      <c r="M65" s="128">
        <v>0</v>
      </c>
      <c r="N65" s="128">
        <v>0</v>
      </c>
      <c r="O65" s="128">
        <v>0</v>
      </c>
      <c r="P65" s="131">
        <v>0</v>
      </c>
    </row>
    <row r="66" spans="1:16" ht="72.75" customHeight="1" thickBot="1">
      <c r="A66" s="204" t="s">
        <v>49</v>
      </c>
      <c r="B66" s="205" t="s">
        <v>88</v>
      </c>
      <c r="C66" s="206" t="s">
        <v>118</v>
      </c>
      <c r="D66" s="207">
        <f>SUM(D67:D69)</f>
        <v>360</v>
      </c>
      <c r="E66" s="207">
        <f>SUM(E67:E69)</f>
        <v>96</v>
      </c>
      <c r="F66" s="207">
        <f>SUM(F67:F69)</f>
        <v>264</v>
      </c>
      <c r="G66" s="207">
        <f>SUM(G67:G69)</f>
        <v>96</v>
      </c>
      <c r="H66" s="207">
        <f>SUM(H67:H69)</f>
        <v>0</v>
      </c>
      <c r="I66" s="208">
        <f aca="true" t="shared" si="16" ref="I66:P66">SUM(I67:I69)</f>
        <v>0</v>
      </c>
      <c r="J66" s="208">
        <f t="shared" si="16"/>
        <v>0</v>
      </c>
      <c r="K66" s="209">
        <f t="shared" si="16"/>
        <v>0</v>
      </c>
      <c r="L66" s="209">
        <f t="shared" si="16"/>
        <v>0</v>
      </c>
      <c r="M66" s="208">
        <f t="shared" si="16"/>
        <v>264</v>
      </c>
      <c r="N66" s="208">
        <f t="shared" si="16"/>
        <v>0</v>
      </c>
      <c r="O66" s="208">
        <f t="shared" si="16"/>
        <v>0</v>
      </c>
      <c r="P66" s="159">
        <f t="shared" si="16"/>
        <v>0</v>
      </c>
    </row>
    <row r="67" spans="1:16" ht="40.5">
      <c r="A67" s="199" t="s">
        <v>145</v>
      </c>
      <c r="B67" s="200" t="s">
        <v>60</v>
      </c>
      <c r="C67" s="281" t="s">
        <v>190</v>
      </c>
      <c r="D67" s="124">
        <f>SUM(E67:F67)</f>
        <v>141</v>
      </c>
      <c r="E67" s="39">
        <f>+F67/2</f>
        <v>47</v>
      </c>
      <c r="F67" s="126">
        <f>SUM(K67:P67)</f>
        <v>94</v>
      </c>
      <c r="G67" s="127">
        <v>50</v>
      </c>
      <c r="H67" s="127"/>
      <c r="I67" s="128">
        <v>0</v>
      </c>
      <c r="J67" s="128">
        <v>0</v>
      </c>
      <c r="K67" s="129">
        <v>0</v>
      </c>
      <c r="L67" s="129">
        <v>0</v>
      </c>
      <c r="M67" s="127">
        <v>94</v>
      </c>
      <c r="N67" s="128">
        <v>0</v>
      </c>
      <c r="O67" s="128">
        <v>0</v>
      </c>
      <c r="P67" s="131">
        <v>0</v>
      </c>
    </row>
    <row r="68" spans="1:16" ht="40.5">
      <c r="A68" s="210" t="s">
        <v>146</v>
      </c>
      <c r="B68" s="211" t="s">
        <v>61</v>
      </c>
      <c r="C68" s="282"/>
      <c r="D68" s="124">
        <f>SUM(E68:F68)</f>
        <v>147</v>
      </c>
      <c r="E68" s="39">
        <f>+F68/2</f>
        <v>49</v>
      </c>
      <c r="F68" s="150">
        <f>SUM(K68:P68)</f>
        <v>98</v>
      </c>
      <c r="G68" s="150">
        <v>46</v>
      </c>
      <c r="H68" s="148"/>
      <c r="I68" s="128">
        <v>0</v>
      </c>
      <c r="J68" s="128">
        <v>0</v>
      </c>
      <c r="K68" s="129">
        <v>0</v>
      </c>
      <c r="L68" s="129">
        <v>0</v>
      </c>
      <c r="M68" s="148">
        <v>98</v>
      </c>
      <c r="N68" s="128">
        <v>0</v>
      </c>
      <c r="O68" s="128">
        <v>0</v>
      </c>
      <c r="P68" s="131">
        <v>0</v>
      </c>
    </row>
    <row r="69" spans="1:16" ht="41.25" thickBot="1">
      <c r="A69" s="202" t="s">
        <v>73</v>
      </c>
      <c r="B69" s="59" t="s">
        <v>139</v>
      </c>
      <c r="C69" s="212" t="s">
        <v>121</v>
      </c>
      <c r="D69" s="126">
        <f>SUM(I69:P69)</f>
        <v>72</v>
      </c>
      <c r="E69" s="153"/>
      <c r="F69" s="213">
        <f>SUM(K69:P69)</f>
        <v>72</v>
      </c>
      <c r="G69" s="213"/>
      <c r="H69" s="153"/>
      <c r="I69" s="128">
        <v>0</v>
      </c>
      <c r="J69" s="128">
        <v>0</v>
      </c>
      <c r="K69" s="129">
        <v>0</v>
      </c>
      <c r="L69" s="129">
        <v>0</v>
      </c>
      <c r="M69" s="153">
        <v>72</v>
      </c>
      <c r="N69" s="128">
        <v>0</v>
      </c>
      <c r="O69" s="128">
        <v>0</v>
      </c>
      <c r="P69" s="131">
        <v>0</v>
      </c>
    </row>
    <row r="70" spans="1:16" ht="41.25" thickBot="1">
      <c r="A70" s="214" t="s">
        <v>50</v>
      </c>
      <c r="B70" s="118" t="s">
        <v>62</v>
      </c>
      <c r="C70" s="215" t="s">
        <v>118</v>
      </c>
      <c r="D70" s="155">
        <f>SUM(D71:D72)</f>
        <v>228</v>
      </c>
      <c r="E70" s="155">
        <f>SUM(E71:E72)</f>
        <v>64</v>
      </c>
      <c r="F70" s="155">
        <f>SUM(F71:F72)</f>
        <v>164</v>
      </c>
      <c r="G70" s="155">
        <f>SUM(G71:G72)</f>
        <v>76</v>
      </c>
      <c r="H70" s="155">
        <f>SUM(H71:H72)</f>
        <v>0</v>
      </c>
      <c r="I70" s="158">
        <f aca="true" t="shared" si="17" ref="I70:P70">SUM(I71:I72)</f>
        <v>0</v>
      </c>
      <c r="J70" s="158">
        <f t="shared" si="17"/>
        <v>0</v>
      </c>
      <c r="K70" s="157">
        <f t="shared" si="17"/>
        <v>0</v>
      </c>
      <c r="L70" s="157">
        <f t="shared" si="17"/>
        <v>0</v>
      </c>
      <c r="M70" s="158">
        <f t="shared" si="17"/>
        <v>0</v>
      </c>
      <c r="N70" s="158">
        <f t="shared" si="17"/>
        <v>164</v>
      </c>
      <c r="O70" s="158">
        <f t="shared" si="17"/>
        <v>0</v>
      </c>
      <c r="P70" s="159">
        <f t="shared" si="17"/>
        <v>0</v>
      </c>
    </row>
    <row r="71" spans="1:16" ht="40.5">
      <c r="A71" s="199" t="s">
        <v>147</v>
      </c>
      <c r="B71" s="216" t="s">
        <v>89</v>
      </c>
      <c r="C71" s="217" t="s">
        <v>121</v>
      </c>
      <c r="D71" s="124">
        <f>SUM(E71:F71)</f>
        <v>192</v>
      </c>
      <c r="E71" s="39">
        <f>+F71/2</f>
        <v>64</v>
      </c>
      <c r="F71" s="126">
        <f>SUM(K71:P71)</f>
        <v>128</v>
      </c>
      <c r="G71" s="127">
        <v>76</v>
      </c>
      <c r="H71" s="218"/>
      <c r="I71" s="128">
        <v>0</v>
      </c>
      <c r="J71" s="128">
        <v>0</v>
      </c>
      <c r="K71" s="129">
        <v>0</v>
      </c>
      <c r="L71" s="129">
        <v>0</v>
      </c>
      <c r="M71" s="128">
        <v>0</v>
      </c>
      <c r="N71" s="127">
        <v>128</v>
      </c>
      <c r="O71" s="128">
        <v>0</v>
      </c>
      <c r="P71" s="131">
        <v>0</v>
      </c>
    </row>
    <row r="72" spans="1:16" ht="21" thickBot="1">
      <c r="A72" s="202" t="s">
        <v>152</v>
      </c>
      <c r="B72" s="219" t="s">
        <v>96</v>
      </c>
      <c r="C72" s="220" t="s">
        <v>121</v>
      </c>
      <c r="D72" s="126">
        <f>SUM(I72:P72)</f>
        <v>36</v>
      </c>
      <c r="E72" s="221"/>
      <c r="F72" s="126">
        <f>SUM(K72:P72)</f>
        <v>36</v>
      </c>
      <c r="G72" s="126"/>
      <c r="H72" s="221"/>
      <c r="I72" s="128">
        <v>0</v>
      </c>
      <c r="J72" s="128">
        <v>0</v>
      </c>
      <c r="K72" s="129">
        <v>0</v>
      </c>
      <c r="L72" s="129">
        <v>0</v>
      </c>
      <c r="M72" s="128">
        <v>0</v>
      </c>
      <c r="N72" s="140">
        <v>36</v>
      </c>
      <c r="O72" s="128">
        <v>0</v>
      </c>
      <c r="P72" s="131">
        <v>0</v>
      </c>
    </row>
    <row r="73" spans="1:16" ht="41.25" thickBot="1">
      <c r="A73" s="214" t="s">
        <v>63</v>
      </c>
      <c r="B73" s="118" t="s">
        <v>64</v>
      </c>
      <c r="C73" s="215" t="s">
        <v>118</v>
      </c>
      <c r="D73" s="155">
        <f aca="true" t="shared" si="18" ref="D73:P73">SUM(D74:D76)</f>
        <v>468</v>
      </c>
      <c r="E73" s="65">
        <f t="shared" si="18"/>
        <v>120</v>
      </c>
      <c r="F73" s="65">
        <f t="shared" si="18"/>
        <v>348</v>
      </c>
      <c r="G73" s="65">
        <f t="shared" si="18"/>
        <v>90</v>
      </c>
      <c r="H73" s="68">
        <f t="shared" si="18"/>
        <v>20</v>
      </c>
      <c r="I73" s="158">
        <f t="shared" si="18"/>
        <v>0</v>
      </c>
      <c r="J73" s="158">
        <f t="shared" si="18"/>
        <v>0</v>
      </c>
      <c r="K73" s="157">
        <f t="shared" si="18"/>
        <v>0</v>
      </c>
      <c r="L73" s="157">
        <f t="shared" si="18"/>
        <v>0</v>
      </c>
      <c r="M73" s="158">
        <f t="shared" si="18"/>
        <v>0</v>
      </c>
      <c r="N73" s="158">
        <f t="shared" si="18"/>
        <v>0</v>
      </c>
      <c r="O73" s="158">
        <f t="shared" si="18"/>
        <v>348</v>
      </c>
      <c r="P73" s="159">
        <f t="shared" si="18"/>
        <v>0</v>
      </c>
    </row>
    <row r="74" spans="1:16" ht="20.25">
      <c r="A74" s="202" t="s">
        <v>148</v>
      </c>
      <c r="B74" s="216" t="s">
        <v>65</v>
      </c>
      <c r="C74" s="281" t="s">
        <v>190</v>
      </c>
      <c r="D74" s="124">
        <f>SUM(E74:F74)</f>
        <v>216</v>
      </c>
      <c r="E74" s="39">
        <f>+F74/2</f>
        <v>72</v>
      </c>
      <c r="F74" s="126">
        <f>SUM(K74:P74)</f>
        <v>144</v>
      </c>
      <c r="G74" s="127">
        <v>50</v>
      </c>
      <c r="H74" s="128"/>
      <c r="I74" s="128">
        <v>0</v>
      </c>
      <c r="J74" s="128">
        <v>0</v>
      </c>
      <c r="K74" s="129">
        <v>0</v>
      </c>
      <c r="L74" s="129">
        <v>0</v>
      </c>
      <c r="M74" s="128">
        <v>0</v>
      </c>
      <c r="N74" s="128">
        <v>0</v>
      </c>
      <c r="O74" s="128">
        <v>144</v>
      </c>
      <c r="P74" s="131">
        <v>0</v>
      </c>
    </row>
    <row r="75" spans="1:16" ht="20.25">
      <c r="A75" s="210" t="s">
        <v>149</v>
      </c>
      <c r="B75" s="62" t="s">
        <v>66</v>
      </c>
      <c r="C75" s="282"/>
      <c r="D75" s="124">
        <f>SUM(E75:F75)</f>
        <v>144</v>
      </c>
      <c r="E75" s="39">
        <f>+F75/2</f>
        <v>48</v>
      </c>
      <c r="F75" s="126">
        <f>SUM(K75:P75)</f>
        <v>96</v>
      </c>
      <c r="G75" s="128">
        <v>40</v>
      </c>
      <c r="H75" s="128">
        <v>20</v>
      </c>
      <c r="I75" s="128">
        <v>0</v>
      </c>
      <c r="J75" s="128">
        <v>0</v>
      </c>
      <c r="K75" s="129">
        <v>0</v>
      </c>
      <c r="L75" s="129">
        <v>0</v>
      </c>
      <c r="M75" s="128">
        <v>0</v>
      </c>
      <c r="N75" s="128">
        <v>0</v>
      </c>
      <c r="O75" s="128">
        <v>96</v>
      </c>
      <c r="P75" s="131">
        <v>0</v>
      </c>
    </row>
    <row r="76" spans="1:16" ht="41.25" thickBot="1">
      <c r="A76" s="202" t="s">
        <v>127</v>
      </c>
      <c r="B76" s="59" t="s">
        <v>139</v>
      </c>
      <c r="C76" s="212" t="s">
        <v>121</v>
      </c>
      <c r="D76" s="126">
        <f>SUM(I76:P76)</f>
        <v>108</v>
      </c>
      <c r="E76" s="221"/>
      <c r="F76" s="126">
        <f>SUM(K76:P76)</f>
        <v>108</v>
      </c>
      <c r="G76" s="126"/>
      <c r="H76" s="221"/>
      <c r="I76" s="128">
        <v>0</v>
      </c>
      <c r="J76" s="128">
        <v>0</v>
      </c>
      <c r="K76" s="129">
        <v>0</v>
      </c>
      <c r="L76" s="129">
        <v>0</v>
      </c>
      <c r="M76" s="128">
        <v>0</v>
      </c>
      <c r="N76" s="128">
        <v>0</v>
      </c>
      <c r="O76" s="128">
        <v>108</v>
      </c>
      <c r="P76" s="131">
        <v>0</v>
      </c>
    </row>
    <row r="77" spans="1:16" ht="41.25" thickBot="1">
      <c r="A77" s="214" t="s">
        <v>67</v>
      </c>
      <c r="B77" s="222" t="s">
        <v>83</v>
      </c>
      <c r="C77" s="215" t="s">
        <v>118</v>
      </c>
      <c r="D77" s="223">
        <f>SUM(D78:D79)</f>
        <v>660</v>
      </c>
      <c r="E77" s="223">
        <f>SUM(E78:E79)</f>
        <v>184</v>
      </c>
      <c r="F77" s="223">
        <f>SUM(F78:F79)</f>
        <v>476</v>
      </c>
      <c r="G77" s="223">
        <f>SUM(G78:G79)</f>
        <v>198</v>
      </c>
      <c r="H77" s="223">
        <f>SUM(H78:H79)</f>
        <v>20</v>
      </c>
      <c r="I77" s="159">
        <f aca="true" t="shared" si="19" ref="I77:N77">SUM(I78:I79)</f>
        <v>0</v>
      </c>
      <c r="J77" s="159">
        <f t="shared" si="19"/>
        <v>0</v>
      </c>
      <c r="K77" s="224">
        <f t="shared" si="19"/>
        <v>0</v>
      </c>
      <c r="L77" s="224">
        <f t="shared" si="19"/>
        <v>0</v>
      </c>
      <c r="M77" s="159">
        <f t="shared" si="19"/>
        <v>0</v>
      </c>
      <c r="N77" s="159">
        <f t="shared" si="19"/>
        <v>476</v>
      </c>
      <c r="O77" s="159">
        <f>SUM(O78:O79)</f>
        <v>0</v>
      </c>
      <c r="P77" s="159">
        <f>SUM(P78:P79)</f>
        <v>0</v>
      </c>
    </row>
    <row r="78" spans="1:16" ht="40.5">
      <c r="A78" s="199" t="s">
        <v>150</v>
      </c>
      <c r="B78" s="225" t="s">
        <v>84</v>
      </c>
      <c r="C78" s="226" t="s">
        <v>124</v>
      </c>
      <c r="D78" s="124">
        <f>SUM(E78:F78)</f>
        <v>552</v>
      </c>
      <c r="E78" s="39">
        <f>+F78/2</f>
        <v>184</v>
      </c>
      <c r="F78" s="126">
        <f>SUM(K78:P78)</f>
        <v>368</v>
      </c>
      <c r="G78" s="130">
        <v>198</v>
      </c>
      <c r="H78" s="130">
        <v>20</v>
      </c>
      <c r="I78" s="128">
        <v>0</v>
      </c>
      <c r="J78" s="128">
        <v>0</v>
      </c>
      <c r="K78" s="129">
        <v>0</v>
      </c>
      <c r="L78" s="129">
        <v>0</v>
      </c>
      <c r="M78" s="128">
        <v>0</v>
      </c>
      <c r="N78" s="128">
        <v>368</v>
      </c>
      <c r="O78" s="227">
        <v>0</v>
      </c>
      <c r="P78" s="131">
        <v>0</v>
      </c>
    </row>
    <row r="79" spans="1:16" ht="41.25" thickBot="1">
      <c r="A79" s="228" t="s">
        <v>153</v>
      </c>
      <c r="B79" s="62" t="s">
        <v>139</v>
      </c>
      <c r="C79" s="229" t="s">
        <v>121</v>
      </c>
      <c r="D79" s="126">
        <f>SUM(I79:P79)</f>
        <v>108</v>
      </c>
      <c r="E79" s="230"/>
      <c r="F79" s="126">
        <f>SUM(K79:P79)</f>
        <v>108</v>
      </c>
      <c r="G79" s="126"/>
      <c r="H79" s="230"/>
      <c r="I79" s="128">
        <v>0</v>
      </c>
      <c r="J79" s="128">
        <v>0</v>
      </c>
      <c r="K79" s="129">
        <v>0</v>
      </c>
      <c r="L79" s="129">
        <v>0</v>
      </c>
      <c r="M79" s="128">
        <v>0</v>
      </c>
      <c r="N79" s="128">
        <v>108</v>
      </c>
      <c r="O79" s="231">
        <v>0</v>
      </c>
      <c r="P79" s="131">
        <v>0</v>
      </c>
    </row>
    <row r="80" spans="1:16" ht="21" thickBot="1">
      <c r="A80" s="214" t="s">
        <v>85</v>
      </c>
      <c r="B80" s="222" t="s">
        <v>141</v>
      </c>
      <c r="C80" s="215" t="s">
        <v>118</v>
      </c>
      <c r="D80" s="155">
        <f>SUM(D81:D82)</f>
        <v>114</v>
      </c>
      <c r="E80" s="155">
        <f>SUM(E81:E82)</f>
        <v>26</v>
      </c>
      <c r="F80" s="155">
        <f>SUM(F81:F82)</f>
        <v>88</v>
      </c>
      <c r="G80" s="155">
        <f>SUM(G81:G82)</f>
        <v>40</v>
      </c>
      <c r="H80" s="155">
        <f>SUM(H81:H86)</f>
        <v>0</v>
      </c>
      <c r="I80" s="158">
        <f>SUM(I81:I86)</f>
        <v>0</v>
      </c>
      <c r="J80" s="158">
        <f>SUM(J81:J86)</f>
        <v>0</v>
      </c>
      <c r="K80" s="157">
        <f>SUM(K81:K86)</f>
        <v>0</v>
      </c>
      <c r="L80" s="157">
        <f>SUM(L81:L86)</f>
        <v>0</v>
      </c>
      <c r="M80" s="158">
        <f>SUM(M81:M82)</f>
        <v>52</v>
      </c>
      <c r="N80" s="158">
        <f>SUM(N81:N82)</f>
        <v>36</v>
      </c>
      <c r="O80" s="158">
        <f>SUM(O81:O82)</f>
        <v>0</v>
      </c>
      <c r="P80" s="158">
        <f>SUM(P81:P82)</f>
        <v>0</v>
      </c>
    </row>
    <row r="81" spans="1:16" ht="20.25" customHeight="1">
      <c r="A81" s="199" t="s">
        <v>151</v>
      </c>
      <c r="B81" s="232" t="s">
        <v>142</v>
      </c>
      <c r="C81" s="217" t="s">
        <v>121</v>
      </c>
      <c r="D81" s="124">
        <f>SUM(E81:F81)</f>
        <v>78</v>
      </c>
      <c r="E81" s="39">
        <f>+F81/2</f>
        <v>26</v>
      </c>
      <c r="F81" s="126">
        <f>SUM(K81:P81)</f>
        <v>52</v>
      </c>
      <c r="G81" s="141">
        <v>40</v>
      </c>
      <c r="H81" s="233"/>
      <c r="I81" s="128">
        <v>0</v>
      </c>
      <c r="J81" s="128">
        <v>0</v>
      </c>
      <c r="K81" s="129">
        <v>0</v>
      </c>
      <c r="L81" s="129">
        <v>0</v>
      </c>
      <c r="M81" s="128">
        <v>52</v>
      </c>
      <c r="N81" s="128">
        <v>0</v>
      </c>
      <c r="O81" s="128">
        <v>0</v>
      </c>
      <c r="P81" s="131">
        <v>0</v>
      </c>
    </row>
    <row r="82" spans="1:16" ht="20.25" customHeight="1" thickBot="1">
      <c r="A82" s="234" t="s">
        <v>154</v>
      </c>
      <c r="B82" s="235" t="s">
        <v>96</v>
      </c>
      <c r="C82" s="178" t="s">
        <v>121</v>
      </c>
      <c r="D82" s="186">
        <f>SUM(I82:P82)</f>
        <v>36</v>
      </c>
      <c r="E82" s="148"/>
      <c r="F82" s="150">
        <f>SUM(K82:P82)</f>
        <v>36</v>
      </c>
      <c r="G82" s="126"/>
      <c r="H82" s="128"/>
      <c r="I82" s="148">
        <v>0</v>
      </c>
      <c r="J82" s="148">
        <v>0</v>
      </c>
      <c r="K82" s="161">
        <v>0</v>
      </c>
      <c r="L82" s="161">
        <v>0</v>
      </c>
      <c r="M82" s="148">
        <v>0</v>
      </c>
      <c r="N82" s="148">
        <v>36</v>
      </c>
      <c r="O82" s="148">
        <v>0</v>
      </c>
      <c r="P82" s="236">
        <v>0</v>
      </c>
    </row>
    <row r="83" spans="1:16" ht="20.25" customHeight="1" thickBot="1">
      <c r="A83" s="345" t="s">
        <v>157</v>
      </c>
      <c r="B83" s="346" t="s">
        <v>158</v>
      </c>
      <c r="C83" s="237" t="s">
        <v>160</v>
      </c>
      <c r="D83" s="155">
        <f>SUM(D84:D86)</f>
        <v>408</v>
      </c>
      <c r="E83" s="155">
        <f>SUM(E84:E86)</f>
        <v>124</v>
      </c>
      <c r="F83" s="155">
        <f>SUM(F84:F86)</f>
        <v>284</v>
      </c>
      <c r="G83" s="155">
        <f>SUM(G84:G86)</f>
        <v>124</v>
      </c>
      <c r="H83" s="155">
        <f>SUM(H84:H86)</f>
        <v>0</v>
      </c>
      <c r="I83" s="158">
        <f>SUM(I84:I89)</f>
        <v>0</v>
      </c>
      <c r="J83" s="158">
        <f>SUM(J84:J89)</f>
        <v>0</v>
      </c>
      <c r="K83" s="158">
        <f>SUM(K84:K89)</f>
        <v>0</v>
      </c>
      <c r="L83" s="158">
        <f>SUM(L84:L89)</f>
        <v>0</v>
      </c>
      <c r="M83" s="158">
        <f>SUM(M84:M86)</f>
        <v>0</v>
      </c>
      <c r="N83" s="158">
        <f>SUM(N84:N86)</f>
        <v>0</v>
      </c>
      <c r="O83" s="158">
        <f>SUM(O84:O86)</f>
        <v>284</v>
      </c>
      <c r="P83" s="158">
        <f>SUM(P84:P86)</f>
        <v>0</v>
      </c>
    </row>
    <row r="84" spans="1:16" ht="26.25" customHeight="1">
      <c r="A84" s="347" t="s">
        <v>159</v>
      </c>
      <c r="B84" s="348" t="s">
        <v>161</v>
      </c>
      <c r="C84" s="178" t="s">
        <v>121</v>
      </c>
      <c r="D84" s="124">
        <f>SUM(E84:F84)</f>
        <v>246</v>
      </c>
      <c r="E84" s="39">
        <f>+F84/2</f>
        <v>82</v>
      </c>
      <c r="F84" s="126">
        <f>SUM(K84:P84)</f>
        <v>164</v>
      </c>
      <c r="G84" s="129">
        <v>72</v>
      </c>
      <c r="H84" s="238"/>
      <c r="I84" s="148">
        <v>0</v>
      </c>
      <c r="J84" s="148">
        <v>0</v>
      </c>
      <c r="K84" s="148">
        <v>0</v>
      </c>
      <c r="L84" s="148">
        <v>0</v>
      </c>
      <c r="M84" s="148">
        <v>0</v>
      </c>
      <c r="N84" s="148">
        <v>0</v>
      </c>
      <c r="O84" s="148">
        <v>164</v>
      </c>
      <c r="P84" s="148">
        <v>0</v>
      </c>
    </row>
    <row r="85" spans="1:16" ht="20.25" customHeight="1" thickBot="1">
      <c r="A85" s="349" t="s">
        <v>162</v>
      </c>
      <c r="B85" s="350" t="s">
        <v>164</v>
      </c>
      <c r="C85" s="178" t="s">
        <v>124</v>
      </c>
      <c r="D85" s="124">
        <f>SUM(E85:F85)</f>
        <v>126</v>
      </c>
      <c r="E85" s="39">
        <f>+F85/2</f>
        <v>42</v>
      </c>
      <c r="F85" s="126">
        <f>SUM(K85:P85)</f>
        <v>84</v>
      </c>
      <c r="G85" s="129">
        <v>52</v>
      </c>
      <c r="H85" s="238"/>
      <c r="I85" s="148">
        <v>0</v>
      </c>
      <c r="J85" s="148">
        <v>0</v>
      </c>
      <c r="K85" s="148">
        <v>0</v>
      </c>
      <c r="L85" s="148">
        <v>0</v>
      </c>
      <c r="M85" s="148">
        <v>0</v>
      </c>
      <c r="N85" s="148">
        <v>0</v>
      </c>
      <c r="O85" s="148">
        <v>84</v>
      </c>
      <c r="P85" s="148">
        <v>0</v>
      </c>
    </row>
    <row r="86" spans="1:16" ht="23.25" customHeight="1" thickBot="1">
      <c r="A86" s="349" t="s">
        <v>163</v>
      </c>
      <c r="B86" s="350" t="s">
        <v>96</v>
      </c>
      <c r="C86" s="178" t="s">
        <v>121</v>
      </c>
      <c r="D86" s="124">
        <f>SUM(E86:F86)</f>
        <v>36</v>
      </c>
      <c r="E86" s="148"/>
      <c r="F86" s="150">
        <f>SUM(K86:P86)</f>
        <v>36</v>
      </c>
      <c r="G86" s="126"/>
      <c r="H86" s="128"/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36</v>
      </c>
      <c r="P86" s="148">
        <v>0</v>
      </c>
    </row>
    <row r="87" spans="1:16" ht="21" thickBot="1">
      <c r="A87" s="239"/>
      <c r="B87" s="240" t="s">
        <v>98</v>
      </c>
      <c r="C87" s="241" t="s">
        <v>173</v>
      </c>
      <c r="D87" s="242">
        <f>SUM(D10,D30,D38,D41)</f>
        <v>7740</v>
      </c>
      <c r="E87" s="242">
        <f>SUM(E10,E30,E38,E41)</f>
        <v>2412</v>
      </c>
      <c r="F87" s="242">
        <f>SUM(F10,F30,F38,F41)</f>
        <v>5328</v>
      </c>
      <c r="G87" s="242">
        <f>SUM(G10,G30,G38,G41)</f>
        <v>2190</v>
      </c>
      <c r="H87" s="242">
        <f>SUM(H12:H22,H24:H28,H31:H37,H39:H40,H43:H59,H63:H65,H67:H69,H71:H72,H74:H75,H76,H78:H79,H81:H86)</f>
        <v>60</v>
      </c>
      <c r="I87" s="243">
        <f>SUM(I12:I22,I24:I28,I31:I37,I39:I40,I43:I59,I63:I65,I67:I69,I71:I72,I74:I75,I76,I78:I79,I81:I86)</f>
        <v>612</v>
      </c>
      <c r="J87" s="243">
        <f>SUM(J12:J22,J24:J28,J31:J37,J39:J40,J43:J59,J63:J65,J67:J69,J71:J72,J74:J75,J76,J78:J79,J81:J86)</f>
        <v>792</v>
      </c>
      <c r="K87" s="244">
        <f>SUM(K12:K22,K24:K28,K31:K37,K39:K40,K43:K59,K63:K65,K67:K69,K71:K72,K74:K75,K76,K78:K79,K81:K86)</f>
        <v>576</v>
      </c>
      <c r="L87" s="244">
        <f>SUM(L12:L22,L24:L28,L31:L37,L39:L40,L43:L59,L63:L65,L67:L69,L71:L72,L74:L75,L76,L78:L79,L81:L86)</f>
        <v>846</v>
      </c>
      <c r="M87" s="243">
        <f>SUM(M12:M22,M24:M28,M31:M37,M39:M40,M43:M59,M63:M65,M67:M69,M71:M72,M74:M75,M76,M78:M79,M81:M82,M84:M85)</f>
        <v>570</v>
      </c>
      <c r="N87" s="243">
        <f>SUM(N12:N22,N24:N28,N31:N37,N39:N40,N43:N59,N63:N65,N67:N69,N71:N72,N74:N76,N78:N79,N81:N82,N84:N86)</f>
        <v>852</v>
      </c>
      <c r="O87" s="243">
        <f>SUM(O12:O22,O24:O28,O31:O37,O39:O40,O43:O59,O63:O65,O67:O69,O71:O72,O74:O76,O78:O79,O81:O82,O84:O86)</f>
        <v>1080</v>
      </c>
      <c r="P87" s="243">
        <f>SUM(P12:P22,P24:P28,P31:P37,P39:P40,P43:P59,P63:P65,P67:P69,P71:P72,P74:P75,P76,P78:P79,P81:P86)</f>
        <v>0</v>
      </c>
    </row>
    <row r="88" spans="1:16" ht="20.25">
      <c r="A88" s="245" t="s">
        <v>99</v>
      </c>
      <c r="B88" s="246" t="s">
        <v>155</v>
      </c>
      <c r="C88" s="182"/>
      <c r="D88" s="247"/>
      <c r="E88" s="127"/>
      <c r="F88" s="127"/>
      <c r="G88" s="127"/>
      <c r="H88" s="127"/>
      <c r="I88" s="127"/>
      <c r="J88" s="127"/>
      <c r="K88" s="130"/>
      <c r="L88" s="130"/>
      <c r="M88" s="127"/>
      <c r="N88" s="248"/>
      <c r="O88" s="37"/>
      <c r="P88" s="51" t="s">
        <v>111</v>
      </c>
    </row>
    <row r="89" spans="1:16" ht="21" thickBot="1">
      <c r="A89" s="249" t="s">
        <v>100</v>
      </c>
      <c r="B89" s="250" t="s">
        <v>101</v>
      </c>
      <c r="C89" s="251"/>
      <c r="D89" s="252"/>
      <c r="E89" s="148"/>
      <c r="F89" s="148"/>
      <c r="G89" s="148"/>
      <c r="H89" s="148"/>
      <c r="I89" s="148"/>
      <c r="J89" s="148"/>
      <c r="K89" s="161"/>
      <c r="L89" s="161"/>
      <c r="M89" s="148"/>
      <c r="N89" s="253"/>
      <c r="O89" s="49"/>
      <c r="P89" s="50" t="s">
        <v>112</v>
      </c>
    </row>
    <row r="90" spans="1:16" ht="59.25" customHeight="1">
      <c r="A90" s="323" t="s">
        <v>186</v>
      </c>
      <c r="B90" s="324"/>
      <c r="C90" s="324"/>
      <c r="D90" s="324"/>
      <c r="E90" s="325"/>
      <c r="F90" s="331" t="s">
        <v>102</v>
      </c>
      <c r="G90" s="267" t="s">
        <v>103</v>
      </c>
      <c r="H90" s="268"/>
      <c r="I90" s="254">
        <v>612</v>
      </c>
      <c r="J90" s="254">
        <v>792</v>
      </c>
      <c r="K90" s="255">
        <f>SUM(K12:K22,K24:K28,K31:K37,K39:K40,K43:K59,K63,K67,K68,K71,K74:K75,K78,K81)</f>
        <v>576</v>
      </c>
      <c r="L90" s="255">
        <f>SUM(L12:L22,L24:L28,L31:L37,L39:L40,L43:L59,L63,L67,L68,L71,L74:L75,L78,L81)</f>
        <v>738</v>
      </c>
      <c r="M90" s="254">
        <f>SUM(M12:M22,M24:M28,M31:M37,M39:M40,M43:M59,M63,M67,M68,M71,M74:M75,M78,M81,M84,M85)</f>
        <v>498</v>
      </c>
      <c r="N90" s="254">
        <f>SUM(N12:N22,N24:N28,N31:N37,N39:N40,N43:N59,N63,N67,N68,N71,N74:N75,N78,N81,N84,N85)</f>
        <v>672</v>
      </c>
      <c r="O90" s="254">
        <f>SUM(O12:O22,O24:O28,O31:O37,O39:O40,O43:O59,O63,O67,O68,O71,O74:O75,O78,O81,O84,O85)</f>
        <v>936</v>
      </c>
      <c r="P90" s="256">
        <f>SUM(P12:P22,P24:P28,P31:P37,P39:P40,P43:P59,P63,P67,P68,P71,P74:P75,P78,P81)</f>
        <v>0</v>
      </c>
    </row>
    <row r="91" spans="1:16" ht="34.5" customHeight="1">
      <c r="A91" s="283" t="s">
        <v>101</v>
      </c>
      <c r="B91" s="284"/>
      <c r="C91" s="284"/>
      <c r="D91" s="284"/>
      <c r="E91" s="285"/>
      <c r="F91" s="332"/>
      <c r="G91" s="308" t="s">
        <v>104</v>
      </c>
      <c r="H91" s="309"/>
      <c r="I91" s="257">
        <v>0</v>
      </c>
      <c r="J91" s="257">
        <v>0</v>
      </c>
      <c r="K91" s="258">
        <v>0</v>
      </c>
      <c r="L91" s="258">
        <f>SUM(L64,L72,L86)</f>
        <v>36</v>
      </c>
      <c r="M91" s="257">
        <f>SUM(M72,M86)</f>
        <v>0</v>
      </c>
      <c r="N91" s="257">
        <f>SUM(N72,N82,N86)</f>
        <v>72</v>
      </c>
      <c r="O91" s="257">
        <f>SUM(O72,O86)</f>
        <v>36</v>
      </c>
      <c r="P91" s="257">
        <f>SUM(P72,P86)</f>
        <v>0</v>
      </c>
    </row>
    <row r="92" spans="1:16" ht="18" customHeight="1">
      <c r="A92" s="338" t="s">
        <v>128</v>
      </c>
      <c r="B92" s="339"/>
      <c r="C92" s="339"/>
      <c r="D92" s="339"/>
      <c r="E92" s="340"/>
      <c r="F92" s="332"/>
      <c r="G92" s="310" t="s">
        <v>105</v>
      </c>
      <c r="H92" s="311"/>
      <c r="I92" s="292">
        <v>0</v>
      </c>
      <c r="J92" s="292">
        <v>0</v>
      </c>
      <c r="K92" s="316">
        <v>0</v>
      </c>
      <c r="L92" s="316">
        <f>SUM(L65,L69,L76,L79)</f>
        <v>72</v>
      </c>
      <c r="M92" s="292">
        <f>SUM(M65,M69,M76,M79)</f>
        <v>72</v>
      </c>
      <c r="N92" s="292">
        <f>SUM(N65,N69,N76,N79)</f>
        <v>108</v>
      </c>
      <c r="O92" s="292">
        <f>SUM(O65,O69,O76,O79)</f>
        <v>108</v>
      </c>
      <c r="P92" s="296">
        <v>0</v>
      </c>
    </row>
    <row r="93" spans="1:16" ht="20.25">
      <c r="A93" s="272" t="s">
        <v>187</v>
      </c>
      <c r="B93" s="273"/>
      <c r="C93" s="273"/>
      <c r="D93" s="273"/>
      <c r="E93" s="274"/>
      <c r="F93" s="332"/>
      <c r="G93" s="312"/>
      <c r="H93" s="313"/>
      <c r="I93" s="293"/>
      <c r="J93" s="293"/>
      <c r="K93" s="317"/>
      <c r="L93" s="317"/>
      <c r="M93" s="293"/>
      <c r="N93" s="293"/>
      <c r="O93" s="293"/>
      <c r="P93" s="297"/>
    </row>
    <row r="94" spans="1:16" ht="37.5" customHeight="1">
      <c r="A94" s="303" t="s">
        <v>204</v>
      </c>
      <c r="B94" s="304"/>
      <c r="C94" s="304"/>
      <c r="D94" s="304"/>
      <c r="E94" s="305"/>
      <c r="F94" s="332"/>
      <c r="G94" s="308" t="s">
        <v>106</v>
      </c>
      <c r="H94" s="309"/>
      <c r="I94" s="257">
        <v>0</v>
      </c>
      <c r="J94" s="257">
        <v>0</v>
      </c>
      <c r="K94" s="258">
        <v>0</v>
      </c>
      <c r="L94" s="258">
        <v>0</v>
      </c>
      <c r="M94" s="257">
        <v>0</v>
      </c>
      <c r="N94" s="257">
        <v>0</v>
      </c>
      <c r="O94" s="257">
        <v>0</v>
      </c>
      <c r="P94" s="261">
        <v>144</v>
      </c>
    </row>
    <row r="95" spans="1:16" ht="27.75" customHeight="1">
      <c r="A95" s="303" t="s">
        <v>205</v>
      </c>
      <c r="B95" s="304"/>
      <c r="C95" s="304"/>
      <c r="D95" s="304"/>
      <c r="E95" s="305"/>
      <c r="F95" s="332"/>
      <c r="G95" s="308" t="s">
        <v>107</v>
      </c>
      <c r="H95" s="309"/>
      <c r="I95" s="257">
        <v>0</v>
      </c>
      <c r="J95" s="257">
        <v>3</v>
      </c>
      <c r="K95" s="258">
        <v>3</v>
      </c>
      <c r="L95" s="258">
        <v>5</v>
      </c>
      <c r="M95" s="257">
        <v>4</v>
      </c>
      <c r="N95" s="257">
        <v>4</v>
      </c>
      <c r="O95" s="257">
        <v>5</v>
      </c>
      <c r="P95" s="261">
        <v>0</v>
      </c>
    </row>
    <row r="96" spans="1:16" ht="22.5" customHeight="1">
      <c r="A96" s="302"/>
      <c r="B96" s="273"/>
      <c r="C96" s="273"/>
      <c r="D96" s="273"/>
      <c r="E96" s="274"/>
      <c r="F96" s="332"/>
      <c r="G96" s="336" t="s">
        <v>143</v>
      </c>
      <c r="H96" s="337"/>
      <c r="I96" s="257">
        <v>1</v>
      </c>
      <c r="J96" s="257">
        <v>10</v>
      </c>
      <c r="K96" s="260">
        <v>4</v>
      </c>
      <c r="L96" s="260">
        <v>6</v>
      </c>
      <c r="M96" s="259">
        <v>2</v>
      </c>
      <c r="N96" s="259">
        <v>8</v>
      </c>
      <c r="O96" s="257">
        <v>10</v>
      </c>
      <c r="P96" s="261">
        <v>1</v>
      </c>
    </row>
    <row r="97" spans="1:16" ht="21" customHeight="1" thickBot="1">
      <c r="A97" s="269"/>
      <c r="B97" s="270"/>
      <c r="C97" s="270"/>
      <c r="D97" s="270"/>
      <c r="E97" s="271"/>
      <c r="F97" s="333"/>
      <c r="G97" s="334" t="s">
        <v>108</v>
      </c>
      <c r="H97" s="335"/>
      <c r="I97" s="262">
        <v>1</v>
      </c>
      <c r="J97" s="262">
        <v>0</v>
      </c>
      <c r="K97" s="263">
        <v>1</v>
      </c>
      <c r="L97" s="263">
        <v>1</v>
      </c>
      <c r="M97" s="264">
        <v>1</v>
      </c>
      <c r="N97" s="264">
        <v>1</v>
      </c>
      <c r="O97" s="264">
        <v>0</v>
      </c>
      <c r="P97" s="265">
        <v>0</v>
      </c>
    </row>
  </sheetData>
  <sheetProtection/>
  <mergeCells count="51">
    <mergeCell ref="A92:E92"/>
    <mergeCell ref="J5:J8"/>
    <mergeCell ref="L1:O1"/>
    <mergeCell ref="A90:E90"/>
    <mergeCell ref="I2:P2"/>
    <mergeCell ref="G4:H4"/>
    <mergeCell ref="F4:F8"/>
    <mergeCell ref="F90:F97"/>
    <mergeCell ref="G97:H97"/>
    <mergeCell ref="G96:H96"/>
    <mergeCell ref="G95:H95"/>
    <mergeCell ref="L5:L8"/>
    <mergeCell ref="M92:M93"/>
    <mergeCell ref="I92:I93"/>
    <mergeCell ref="J92:J93"/>
    <mergeCell ref="K92:K93"/>
    <mergeCell ref="K3:L3"/>
    <mergeCell ref="I3:J3"/>
    <mergeCell ref="I5:I8"/>
    <mergeCell ref="L92:L93"/>
    <mergeCell ref="K5:K8"/>
    <mergeCell ref="D3:D8"/>
    <mergeCell ref="E3:E8"/>
    <mergeCell ref="A96:E96"/>
    <mergeCell ref="A94:E94"/>
    <mergeCell ref="A95:E95"/>
    <mergeCell ref="H5:H8"/>
    <mergeCell ref="G5:G8"/>
    <mergeCell ref="G94:H94"/>
    <mergeCell ref="G92:H93"/>
    <mergeCell ref="G91:H91"/>
    <mergeCell ref="F3:H3"/>
    <mergeCell ref="O92:O93"/>
    <mergeCell ref="O3:P3"/>
    <mergeCell ref="P92:P93"/>
    <mergeCell ref="N92:N93"/>
    <mergeCell ref="M3:N3"/>
    <mergeCell ref="P5:P8"/>
    <mergeCell ref="O5:O8"/>
    <mergeCell ref="N5:N8"/>
    <mergeCell ref="M5:M8"/>
    <mergeCell ref="G90:H90"/>
    <mergeCell ref="A97:E97"/>
    <mergeCell ref="A93:E93"/>
    <mergeCell ref="A2:A8"/>
    <mergeCell ref="B2:B8"/>
    <mergeCell ref="C2:C8"/>
    <mergeCell ref="C67:C68"/>
    <mergeCell ref="C74:C75"/>
    <mergeCell ref="A91:E91"/>
    <mergeCell ref="D2:H2"/>
  </mergeCells>
  <printOptions horizontalCentered="1"/>
  <pageMargins left="0.33" right="0.23" top="0.23" bottom="0.17" header="0.22" footer="0.18"/>
  <pageSetup horizontalDpi="600" verticalDpi="600" orientation="landscape" paperSize="9" scale="60" r:id="rId1"/>
  <rowBreaks count="2" manualBreakCount="2">
    <brk id="28" max="15" man="1"/>
    <brk id="5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РГКРИПТ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HP</cp:lastModifiedBy>
  <cp:lastPrinted>2015-10-19T10:16:52Z</cp:lastPrinted>
  <dcterms:created xsi:type="dcterms:W3CDTF">2010-12-10T08:57:28Z</dcterms:created>
  <dcterms:modified xsi:type="dcterms:W3CDTF">2017-09-02T16:48:09Z</dcterms:modified>
  <cp:category/>
  <cp:version/>
  <cp:contentType/>
  <cp:contentStatus/>
</cp:coreProperties>
</file>