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лан " sheetId="1" r:id="rId1"/>
    <sheet name="Лист2" sheetId="2" r:id="rId2"/>
    <sheet name="Лист3" sheetId="3" r:id="rId3"/>
  </sheets>
  <definedNames>
    <definedName name="_xlnm.Print_Area" localSheetId="0">'план '!$A$1:$P$96</definedName>
  </definedNames>
  <calcPr fullCalcOnLoad="1"/>
</workbook>
</file>

<file path=xl/sharedStrings.xml><?xml version="1.0" encoding="utf-8"?>
<sst xmlns="http://schemas.openxmlformats.org/spreadsheetml/2006/main" count="262" uniqueCount="202">
  <si>
    <t>Математика</t>
  </si>
  <si>
    <t>Обществознание</t>
  </si>
  <si>
    <t>Физическая культура</t>
  </si>
  <si>
    <t>Индекс</t>
  </si>
  <si>
    <t>Общеобразовательный цикл</t>
  </si>
  <si>
    <t>История</t>
  </si>
  <si>
    <t>ОБЖ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</si>
  <si>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</si>
  <si>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</si>
  <si>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</si>
  <si>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</si>
  <si>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в т. ч.</t>
  </si>
  <si>
    <t>I курс</t>
  </si>
  <si>
    <t>II курс</t>
  </si>
  <si>
    <t>III курс</t>
  </si>
  <si>
    <t>О.00</t>
  </si>
  <si>
    <t>Наименование циклов, 
дисциплин,    
профессиональных модулей, 
МДК, практик</t>
  </si>
  <si>
    <t>3
сем.
16
нед.</t>
  </si>
  <si>
    <t>ОГСЭ.00</t>
  </si>
  <si>
    <t>ОГСЭ.01</t>
  </si>
  <si>
    <t>ОГСЭ.02</t>
  </si>
  <si>
    <t>ОГСЭ.03</t>
  </si>
  <si>
    <t>ОГСЭ.04</t>
  </si>
  <si>
    <t>Общий гуманитарный и 
социально-экономический цикл</t>
  </si>
  <si>
    <t>Иностранный язык</t>
  </si>
  <si>
    <t>ЕН.00</t>
  </si>
  <si>
    <t>ЕН.01</t>
  </si>
  <si>
    <t>ЕН.02</t>
  </si>
  <si>
    <t>Математический и общий 
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</si>
  <si>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</si>
  <si>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</si>
  <si>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</si>
  <si>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</si>
  <si>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</si>
  <si>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</si>
  <si>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</si>
  <si>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</si>
  <si>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</si>
  <si>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</si>
  <si>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</si>
  <si>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</si>
  <si>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</si>
  <si>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</si>
  <si>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</si>
  <si>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</si>
  <si>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Безопасность жизнедеятельности</t>
  </si>
  <si>
    <t>ПМ.00</t>
  </si>
  <si>
    <t>ПМ.01</t>
  </si>
  <si>
    <t>Профессиональные модули</t>
  </si>
  <si>
    <t>ПМ.02</t>
  </si>
  <si>
    <t>ПМ.03</t>
  </si>
  <si>
    <t>География</t>
  </si>
  <si>
    <t>Естествознание</t>
  </si>
  <si>
    <t>Экономика</t>
  </si>
  <si>
    <t>Право</t>
  </si>
  <si>
    <t>Экономика организации</t>
  </si>
  <si>
    <t>Менеджмент</t>
  </si>
  <si>
    <t>Статистика</t>
  </si>
  <si>
    <t>Основы бухгалтерского учета</t>
  </si>
  <si>
    <t>Аудит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</si>
  <si>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</si>
  <si>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</si>
  <si>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</si>
  <si>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ПМ.04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</si>
  <si>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</si>
  <si>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</si>
  <si>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</si>
  <si>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ПМ.05</t>
  </si>
  <si>
    <t>ОГСЭ.05</t>
  </si>
  <si>
    <t>ОП.13</t>
  </si>
  <si>
    <t>ОП.15</t>
  </si>
  <si>
    <t>Основы философии</t>
  </si>
  <si>
    <t>ПП.01</t>
  </si>
  <si>
    <t>ПП.02</t>
  </si>
  <si>
    <t>Информационные технологии 
в профессиональной деятельности</t>
  </si>
  <si>
    <t>Документационное обеспечение 
управления</t>
  </si>
  <si>
    <t>Практические основы бухгалтерского учета имущества организации</t>
  </si>
  <si>
    <t>Психология общения</t>
  </si>
  <si>
    <t>Финансы, денежное обращение и кредит</t>
  </si>
  <si>
    <t>Основы экономической теории</t>
  </si>
  <si>
    <t>Анализ финансово-хозяйственной деятельности</t>
  </si>
  <si>
    <t>ОП.16</t>
  </si>
  <si>
    <t>ОГСЭ.06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</si>
  <si>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</si>
  <si>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</si>
  <si>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ПМ.06</t>
  </si>
  <si>
    <t>Налоги и налогообложение</t>
  </si>
  <si>
    <t>Документирование хозяйственных операций и ведение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</si>
  <si>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</si>
  <si>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Организация расчетов с бюджетом и внебюджетными фондами</t>
  </si>
  <si>
    <t>Правовое обеспечение профессиональной 
деятельности</t>
  </si>
  <si>
    <t>Организация и технология отрасли</t>
  </si>
  <si>
    <t>Антикризисное управление</t>
  </si>
  <si>
    <t>Налоговое право</t>
  </si>
  <si>
    <t>Региональная экономика</t>
  </si>
  <si>
    <t>Маркетинг</t>
  </si>
  <si>
    <t>Учебная практика</t>
  </si>
  <si>
    <t>IV курс</t>
  </si>
  <si>
    <t>Всего</t>
  </si>
  <si>
    <t>ПДП</t>
  </si>
  <si>
    <t>ГИА</t>
  </si>
  <si>
    <t>Государственная итоговая аттестация</t>
  </si>
  <si>
    <t xml:space="preserve">Всего  </t>
  </si>
  <si>
    <t>дисциплин и 
МДК</t>
  </si>
  <si>
    <t>учебной
 практики</t>
  </si>
  <si>
    <t>производств.
практики</t>
  </si>
  <si>
    <t>преддипломн. 
практики</t>
  </si>
  <si>
    <t>экзаменов</t>
  </si>
  <si>
    <t>зачетов</t>
  </si>
  <si>
    <t>Русский язык и культура речи</t>
  </si>
  <si>
    <t>-,ДЗ</t>
  </si>
  <si>
    <t>4 нед.</t>
  </si>
  <si>
    <t>6 нед.</t>
  </si>
  <si>
    <t>1
сем.
17
нед.</t>
  </si>
  <si>
    <t>2
сем.
22
нед.</t>
  </si>
  <si>
    <t>З,ДЗ</t>
  </si>
  <si>
    <t>1/11/3</t>
  </si>
  <si>
    <t>-/1/1</t>
  </si>
  <si>
    <t>Э (к)</t>
  </si>
  <si>
    <t xml:space="preserve">-,Э </t>
  </si>
  <si>
    <t>-,Э</t>
  </si>
  <si>
    <t>ДЗ</t>
  </si>
  <si>
    <t>З,З,З,З,ДЗ</t>
  </si>
  <si>
    <t xml:space="preserve">Э  </t>
  </si>
  <si>
    <t>Э</t>
  </si>
  <si>
    <t>ОГСЭ.07</t>
  </si>
  <si>
    <t>Навыки поиска работы</t>
  </si>
  <si>
    <t>ПП.04</t>
  </si>
  <si>
    <t>1. Программа углубленной подготовки</t>
  </si>
  <si>
    <t xml:space="preserve">курсовых работ (проектов) </t>
  </si>
  <si>
    <t xml:space="preserve">Обязательная </t>
  </si>
  <si>
    <t xml:space="preserve">лаб. и практ. занятий </t>
  </si>
  <si>
    <t>Самостоятельная учебная работа</t>
  </si>
  <si>
    <t>Распределение обязательной учебной нагрузки 
по курсам и семестрам
(час. в семестр)</t>
  </si>
  <si>
    <t xml:space="preserve">4
сем.
23,5
нед.
</t>
  </si>
  <si>
    <t xml:space="preserve">5
сем.
16
нед.
</t>
  </si>
  <si>
    <t xml:space="preserve">6
сем.
23,5
нед.
</t>
  </si>
  <si>
    <t xml:space="preserve">
7
сем.
30
нед.
</t>
  </si>
  <si>
    <t xml:space="preserve">
8
сем.
10
нед.
</t>
  </si>
  <si>
    <t>Производственная практика (по профилю специальности)</t>
  </si>
  <si>
    <t xml:space="preserve">3. План учебного процесса </t>
  </si>
  <si>
    <t>Выполнение работ по должности кассир</t>
  </si>
  <si>
    <t>Организация деятельности кассира</t>
  </si>
  <si>
    <t>дифф. зачетов</t>
  </si>
  <si>
    <t>МДК 01.01</t>
  </si>
  <si>
    <t>МДК 02.01</t>
  </si>
  <si>
    <t>МДК 02.02</t>
  </si>
  <si>
    <t>МДК 03.01</t>
  </si>
  <si>
    <t>МДК 04.01</t>
  </si>
  <si>
    <t>МДК 04.02</t>
  </si>
  <si>
    <t>МДК 05.01</t>
  </si>
  <si>
    <t>МДК 06.01</t>
  </si>
  <si>
    <t>УП.03</t>
  </si>
  <si>
    <t>ПП.05</t>
  </si>
  <si>
    <t>УП.06</t>
  </si>
  <si>
    <t>Производственная практика (преддипломная)</t>
  </si>
  <si>
    <t>УП.01</t>
  </si>
  <si>
    <t>ПМ.07</t>
  </si>
  <si>
    <t>Организация предпринимательской деятельности</t>
  </si>
  <si>
    <t>МДК.07.01</t>
  </si>
  <si>
    <t>Э(к)</t>
  </si>
  <si>
    <t>Основы предпринимательской деятельности</t>
  </si>
  <si>
    <t>МДК.07.02</t>
  </si>
  <si>
    <t>УП.07</t>
  </si>
  <si>
    <t>Ведение бухгалтерского учета на малом предприятии</t>
  </si>
  <si>
    <t>-,ДЗ,-,ДЗ,ДЗ</t>
  </si>
  <si>
    <t>ОП.14</t>
  </si>
  <si>
    <t>ОП.17</t>
  </si>
  <si>
    <t>-/11/12</t>
  </si>
  <si>
    <t>4/9/-</t>
  </si>
  <si>
    <t>-, Э</t>
  </si>
  <si>
    <t>-/9/8</t>
  </si>
  <si>
    <t>-/20/20</t>
  </si>
  <si>
    <t>5/41/24</t>
  </si>
  <si>
    <t>ОУД.00</t>
  </si>
  <si>
    <t>ОУД.01</t>
  </si>
  <si>
    <t xml:space="preserve"> Русский язык и литература </t>
  </si>
  <si>
    <t>ОУД.02</t>
  </si>
  <si>
    <t>ОУД.03</t>
  </si>
  <si>
    <t>Математика: алгебра и начала математического анализа, геометрия</t>
  </si>
  <si>
    <t>ОУД.04</t>
  </si>
  <si>
    <t>ОУД.05</t>
  </si>
  <si>
    <t>ОУД.10</t>
  </si>
  <si>
    <t>ОУД.07</t>
  </si>
  <si>
    <t xml:space="preserve">Информатика </t>
  </si>
  <si>
    <t>ОУД.11</t>
  </si>
  <si>
    <t>ОУД.12</t>
  </si>
  <si>
    <t>ОУД.13</t>
  </si>
  <si>
    <t>ОУД.14</t>
  </si>
  <si>
    <t>ОУД.16</t>
  </si>
  <si>
    <t>ОУД.17</t>
  </si>
  <si>
    <t>Экология</t>
  </si>
  <si>
    <t>ДУД.01</t>
  </si>
  <si>
    <t xml:space="preserve">Технология </t>
  </si>
  <si>
    <t>Консультации на учебную группу из расчета 4 часа в год на одного обучающегося.                                                                                       Индивидуальный проект на 1 курсе выполняется в рамках учебного времени, отведенного на внеаудиторную самостоятельную работы, при изучении дисциплины "Технология"</t>
  </si>
  <si>
    <t xml:space="preserve">1.1. Выпускная квалификационная работа в виде дипломной работы </t>
  </si>
  <si>
    <t>Общие учебные дисциплины из обязательных предметных областей</t>
  </si>
  <si>
    <t>Дополнительные учебные дисциплины</t>
  </si>
  <si>
    <t>Эк</t>
  </si>
  <si>
    <t>Учебные дисциплины по выбору из обязательных предметных областей</t>
  </si>
  <si>
    <r>
      <t>Выполнение дипломной работы  с</t>
    </r>
    <r>
      <rPr>
        <u val="single"/>
        <sz val="16"/>
        <rFont val="Arial Cyr"/>
        <family val="0"/>
      </rPr>
      <t xml:space="preserve">     18.05      </t>
    </r>
    <r>
      <rPr>
        <sz val="16"/>
        <rFont val="Arial Cyr"/>
        <family val="0"/>
      </rPr>
      <t xml:space="preserve">  по</t>
    </r>
    <r>
      <rPr>
        <u val="single"/>
        <sz val="16"/>
        <rFont val="Arial Cyr"/>
        <family val="0"/>
      </rPr>
      <t xml:space="preserve">     14.06      </t>
    </r>
    <r>
      <rPr>
        <sz val="16"/>
        <rFont val="Arial Cyr"/>
        <family val="0"/>
      </rPr>
      <t xml:space="preserve"> (всего 4 недели)</t>
    </r>
  </si>
  <si>
    <r>
      <t>Защита дипломной работы  с</t>
    </r>
    <r>
      <rPr>
        <u val="single"/>
        <sz val="16"/>
        <rFont val="Arial Cyr"/>
        <family val="0"/>
      </rPr>
      <t xml:space="preserve">      15.06      </t>
    </r>
    <r>
      <rPr>
        <sz val="16"/>
        <rFont val="Arial Cyr"/>
        <family val="0"/>
      </rPr>
      <t xml:space="preserve">  по </t>
    </r>
    <r>
      <rPr>
        <u val="single"/>
        <sz val="16"/>
        <rFont val="Arial Cyr"/>
        <family val="0"/>
      </rPr>
      <t xml:space="preserve">        28.06        </t>
    </r>
    <r>
      <rPr>
        <sz val="16"/>
        <rFont val="Arial Cyr"/>
        <family val="0"/>
      </rPr>
      <t>(всего 2 недели)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</si>
</sst>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color indexed="12"/>
      <name val="Courier"/>
      <family val="0"/>
    </font>
    <font>
      <b/>
      <sz val="26"/>
      <name val="Times New Roman"/>
      <family val="1"/>
    </font>
    <font>
      <b/>
      <sz val="22"/>
      <name val="Times New Roman"/>
      <family val="1"/>
    </font>
    <font>
      <sz val="14"/>
      <name val="Courie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5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7"/>
      <name val="Arial Cyr"/>
      <family val="0"/>
    </font>
    <font>
      <b/>
      <sz val="16"/>
      <color indexed="17"/>
      <name val="Arial"/>
      <family val="2"/>
    </font>
    <font>
      <b/>
      <sz val="16"/>
      <color indexed="17"/>
      <name val="Arial Cyr"/>
      <family val="0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B050"/>
      <name val="Arial Cyr"/>
      <family val="0"/>
    </font>
    <font>
      <b/>
      <sz val="16"/>
      <color rgb="FF00B050"/>
      <name val="Arial"/>
      <family val="2"/>
    </font>
    <font>
      <b/>
      <sz val="16"/>
      <color rgb="FF00B050"/>
      <name val="Arial Cyr"/>
      <family val="0"/>
    </font>
    <font>
      <sz val="1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15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9" xfId="0" applyFont="1" applyBorder="1" applyAlignment="1">
      <alignment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9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9" fillId="0" borderId="28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 vertical="center" wrapText="1"/>
    </xf>
    <xf numFmtId="0" fontId="8" fillId="0" borderId="28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8" fillId="0" borderId="10" xfId="0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/>
    </xf>
    <xf numFmtId="0" fontId="14" fillId="0" borderId="50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9" fillId="0" borderId="37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2" xfId="0" applyFont="1" applyBorder="1" applyAlignment="1">
      <alignment horizontal="right" wrapText="1"/>
    </xf>
    <xf numFmtId="0" fontId="10" fillId="0" borderId="20" xfId="0" applyFont="1" applyBorder="1" applyAlignment="1">
      <alignment/>
    </xf>
    <xf numFmtId="0" fontId="10" fillId="0" borderId="28" xfId="0" applyFont="1" applyBorder="1" applyAlignment="1">
      <alignment/>
    </xf>
    <xf numFmtId="49" fontId="8" fillId="0" borderId="52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1" fontId="9" fillId="0" borderId="30" xfId="0" applyNumberFormat="1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49" fontId="8" fillId="0" borderId="53" xfId="0" applyNumberFormat="1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wrapText="1"/>
      <protection locked="0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" fontId="9" fillId="33" borderId="30" xfId="0" applyNumberFormat="1" applyFont="1" applyFill="1" applyBorder="1" applyAlignment="1">
      <alignment horizontal="center" vertical="center"/>
    </xf>
    <xf numFmtId="0" fontId="8" fillId="0" borderId="3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" fontId="9" fillId="33" borderId="55" xfId="0" applyNumberFormat="1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1" fontId="9" fillId="33" borderId="35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" fontId="7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1" fontId="10" fillId="0" borderId="61" xfId="0" applyNumberFormat="1" applyFont="1" applyBorder="1" applyAlignment="1">
      <alignment horizontal="center" vertical="center"/>
    </xf>
    <xf numFmtId="1" fontId="9" fillId="0" borderId="62" xfId="0" applyNumberFormat="1" applyFont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0" fontId="9" fillId="0" borderId="43" xfId="0" applyFont="1" applyFill="1" applyBorder="1" applyAlignment="1">
      <alignment horizontal="left" vertical="justify"/>
    </xf>
    <xf numFmtId="0" fontId="9" fillId="0" borderId="45" xfId="0" applyFont="1" applyFill="1" applyBorder="1" applyAlignment="1">
      <alignment horizontal="left" vertical="justify"/>
    </xf>
    <xf numFmtId="0" fontId="9" fillId="0" borderId="44" xfId="0" applyFont="1" applyFill="1" applyBorder="1" applyAlignment="1">
      <alignment horizontal="left" vertical="justify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 textRotation="90"/>
      <protection locked="0"/>
    </xf>
    <xf numFmtId="0" fontId="7" fillId="0" borderId="24" xfId="0" applyFont="1" applyBorder="1" applyAlignment="1" applyProtection="1">
      <alignment horizontal="center" vertical="center" textRotation="90"/>
      <protection locked="0"/>
    </xf>
    <xf numFmtId="0" fontId="14" fillId="0" borderId="65" xfId="0" applyFont="1" applyBorder="1" applyAlignment="1">
      <alignment horizontal="center" vertical="center" textRotation="90"/>
    </xf>
    <xf numFmtId="0" fontId="14" fillId="0" borderId="48" xfId="0" applyFont="1" applyBorder="1" applyAlignment="1">
      <alignment horizontal="center" vertical="center" textRotation="90"/>
    </xf>
    <xf numFmtId="0" fontId="14" fillId="0" borderId="61" xfId="0" applyFont="1" applyBorder="1" applyAlignment="1">
      <alignment horizontal="center" vertical="center" textRotation="90"/>
    </xf>
    <xf numFmtId="0" fontId="15" fillId="0" borderId="34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2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0" fillId="0" borderId="3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67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9" fillId="0" borderId="39" xfId="0" applyFont="1" applyFill="1" applyBorder="1" applyAlignment="1">
      <alignment horizontal="left"/>
    </xf>
    <xf numFmtId="0" fontId="7" fillId="0" borderId="43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5" fillId="0" borderId="31" xfId="0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69" xfId="0" applyFont="1" applyBorder="1" applyAlignment="1">
      <alignment vertical="center" wrapText="1"/>
    </xf>
    <xf numFmtId="0" fontId="15" fillId="0" borderId="70" xfId="0" applyFont="1" applyBorder="1" applyAlignment="1">
      <alignment vertical="center" wrapText="1"/>
    </xf>
    <xf numFmtId="0" fontId="55" fillId="0" borderId="37" xfId="0" applyFont="1" applyBorder="1" applyAlignment="1">
      <alignment vertical="center"/>
    </xf>
    <xf numFmtId="0" fontId="55" fillId="0" borderId="52" xfId="0" applyFont="1" applyBorder="1" applyAlignment="1">
      <alignment wrapText="1"/>
    </xf>
    <xf numFmtId="0" fontId="55" fillId="0" borderId="38" xfId="0" applyFont="1" applyBorder="1" applyAlignment="1">
      <alignment vertical="center"/>
    </xf>
    <xf numFmtId="0" fontId="55" fillId="0" borderId="19" xfId="0" applyFont="1" applyBorder="1" applyAlignment="1">
      <alignment wrapText="1"/>
    </xf>
    <xf numFmtId="0" fontId="56" fillId="0" borderId="10" xfId="0" applyFont="1" applyBorder="1" applyAlignment="1">
      <alignment vertical="center"/>
    </xf>
    <xf numFmtId="0" fontId="57" fillId="0" borderId="10" xfId="0" applyFont="1" applyFill="1" applyBorder="1" applyAlignment="1">
      <alignment wrapText="1"/>
    </xf>
    <xf numFmtId="0" fontId="58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wrapText="1"/>
    </xf>
    <xf numFmtId="0" fontId="55" fillId="0" borderId="10" xfId="0" applyFont="1" applyBorder="1" applyAlignment="1">
      <alignment vertical="center"/>
    </xf>
    <xf numFmtId="0" fontId="55" fillId="0" borderId="5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6"/>
  <sheetViews>
    <sheetView tabSelected="1" view="pageBreakPreview" zoomScale="60" zoomScaleNormal="50" zoomScalePageLayoutView="0" workbookViewId="0" topLeftCell="A70">
      <selection activeCell="E80" sqref="E80"/>
    </sheetView>
  </sheetViews>
  <sheetFormatPr defaultColWidth="9.00390625" defaultRowHeight="12.75"/>
  <cols>
    <col min="1" max="1" width="13.375" style="0" customWidth="1"/>
    <col min="2" max="2" width="77.75390625" style="0" customWidth="1"/>
    <col min="3" max="3" width="16.125" style="0" customWidth="1"/>
    <col min="4" max="4" width="11.625" style="0" customWidth="1"/>
    <col min="5" max="5" width="9.875" style="0" customWidth="1"/>
    <col min="6" max="6" width="8.75390625" style="0" customWidth="1"/>
    <col min="7" max="7" width="11.00390625" style="0" customWidth="1"/>
    <col min="8" max="8" width="12.625" style="0" customWidth="1"/>
    <col min="9" max="9" width="9.75390625" style="0" customWidth="1"/>
    <col min="10" max="10" width="8.125" style="0" customWidth="1"/>
    <col min="11" max="11" width="9.125" style="78" customWidth="1"/>
    <col min="12" max="12" width="9.375" style="78" customWidth="1"/>
    <col min="13" max="13" width="8.875" style="0" customWidth="1"/>
    <col min="14" max="14" width="8.625" style="0" customWidth="1"/>
    <col min="15" max="15" width="9.875" style="0" customWidth="1"/>
  </cols>
  <sheetData>
    <row r="1" spans="1:15" s="1" customFormat="1" ht="51.75" customHeight="1" thickBot="1">
      <c r="A1" s="4"/>
      <c r="B1" s="14" t="s">
        <v>140</v>
      </c>
      <c r="C1" s="14"/>
      <c r="D1" s="14"/>
      <c r="E1" s="14"/>
      <c r="F1" s="14"/>
      <c r="G1" s="12"/>
      <c r="H1" s="13"/>
      <c r="I1" s="13"/>
      <c r="J1" s="12"/>
      <c r="K1" s="70"/>
      <c r="L1" s="245"/>
      <c r="M1" s="245"/>
      <c r="N1" s="245"/>
      <c r="O1" s="245"/>
    </row>
    <row r="2" spans="1:16" s="2" customFormat="1" ht="62.25" customHeight="1" thickBot="1">
      <c r="A2" s="304" t="s">
        <v>3</v>
      </c>
      <c r="B2" s="306" t="s">
        <v>16</v>
      </c>
      <c r="C2" s="254" t="s">
        <v>7</v>
      </c>
      <c r="D2" s="292" t="s">
        <v>9</v>
      </c>
      <c r="E2" s="293"/>
      <c r="F2" s="293"/>
      <c r="G2" s="293"/>
      <c r="H2" s="294"/>
      <c r="I2" s="249" t="s">
        <v>133</v>
      </c>
      <c r="J2" s="250"/>
      <c r="K2" s="250"/>
      <c r="L2" s="250"/>
      <c r="M2" s="250"/>
      <c r="N2" s="250"/>
      <c r="O2" s="250"/>
      <c r="P2" s="251"/>
    </row>
    <row r="3" spans="1:16" s="2" customFormat="1" ht="30.75" customHeight="1" thickBot="1">
      <c r="A3" s="305"/>
      <c r="B3" s="307"/>
      <c r="C3" s="255"/>
      <c r="D3" s="254" t="s">
        <v>8</v>
      </c>
      <c r="E3" s="254" t="s">
        <v>132</v>
      </c>
      <c r="F3" s="295" t="s">
        <v>130</v>
      </c>
      <c r="G3" s="296"/>
      <c r="H3" s="297"/>
      <c r="I3" s="270" t="s">
        <v>12</v>
      </c>
      <c r="J3" s="271"/>
      <c r="K3" s="268" t="s">
        <v>13</v>
      </c>
      <c r="L3" s="269"/>
      <c r="M3" s="290" t="s">
        <v>14</v>
      </c>
      <c r="N3" s="291"/>
      <c r="O3" s="286" t="s">
        <v>97</v>
      </c>
      <c r="P3" s="287"/>
    </row>
    <row r="4" spans="1:16" s="2" customFormat="1" ht="17.25" customHeight="1" thickBot="1">
      <c r="A4" s="305"/>
      <c r="B4" s="307"/>
      <c r="C4" s="255"/>
      <c r="D4" s="255"/>
      <c r="E4" s="255"/>
      <c r="F4" s="254" t="s">
        <v>10</v>
      </c>
      <c r="G4" s="252" t="s">
        <v>11</v>
      </c>
      <c r="H4" s="253"/>
      <c r="I4" s="15"/>
      <c r="J4" s="15"/>
      <c r="K4" s="71"/>
      <c r="L4" s="71"/>
      <c r="M4" s="15"/>
      <c r="N4" s="15"/>
      <c r="O4" s="15"/>
      <c r="P4" s="15"/>
    </row>
    <row r="5" spans="1:16" s="2" customFormat="1" ht="24.75" customHeight="1">
      <c r="A5" s="305"/>
      <c r="B5" s="307"/>
      <c r="C5" s="255"/>
      <c r="D5" s="255"/>
      <c r="E5" s="255"/>
      <c r="F5" s="255"/>
      <c r="G5" s="254" t="s">
        <v>131</v>
      </c>
      <c r="H5" s="298" t="s">
        <v>129</v>
      </c>
      <c r="I5" s="272" t="s">
        <v>113</v>
      </c>
      <c r="J5" s="272" t="s">
        <v>114</v>
      </c>
      <c r="K5" s="278" t="s">
        <v>17</v>
      </c>
      <c r="L5" s="278" t="s">
        <v>134</v>
      </c>
      <c r="M5" s="272" t="s">
        <v>135</v>
      </c>
      <c r="N5" s="272" t="s">
        <v>136</v>
      </c>
      <c r="O5" s="272" t="s">
        <v>137</v>
      </c>
      <c r="P5" s="272" t="s">
        <v>138</v>
      </c>
    </row>
    <row r="6" spans="1:16" s="2" customFormat="1" ht="24.75" customHeight="1">
      <c r="A6" s="305"/>
      <c r="B6" s="307"/>
      <c r="C6" s="255"/>
      <c r="D6" s="255"/>
      <c r="E6" s="255"/>
      <c r="F6" s="255"/>
      <c r="G6" s="255"/>
      <c r="H6" s="299"/>
      <c r="I6" s="272"/>
      <c r="J6" s="272"/>
      <c r="K6" s="278"/>
      <c r="L6" s="278"/>
      <c r="M6" s="272"/>
      <c r="N6" s="272"/>
      <c r="O6" s="272"/>
      <c r="P6" s="272"/>
    </row>
    <row r="7" spans="1:16" s="2" customFormat="1" ht="24.75" customHeight="1">
      <c r="A7" s="305"/>
      <c r="B7" s="307"/>
      <c r="C7" s="255"/>
      <c r="D7" s="255"/>
      <c r="E7" s="255"/>
      <c r="F7" s="255"/>
      <c r="G7" s="255"/>
      <c r="H7" s="299"/>
      <c r="I7" s="272"/>
      <c r="J7" s="272"/>
      <c r="K7" s="278"/>
      <c r="L7" s="278"/>
      <c r="M7" s="272"/>
      <c r="N7" s="272"/>
      <c r="O7" s="272"/>
      <c r="P7" s="272"/>
    </row>
    <row r="8" spans="1:16" s="2" customFormat="1" ht="172.5" customHeight="1" thickBot="1">
      <c r="A8" s="305"/>
      <c r="B8" s="307"/>
      <c r="C8" s="255"/>
      <c r="D8" s="255"/>
      <c r="E8" s="255"/>
      <c r="F8" s="255"/>
      <c r="G8" s="255"/>
      <c r="H8" s="299"/>
      <c r="I8" s="273"/>
      <c r="J8" s="273"/>
      <c r="K8" s="279"/>
      <c r="L8" s="279"/>
      <c r="M8" s="273"/>
      <c r="N8" s="273"/>
      <c r="O8" s="273"/>
      <c r="P8" s="273"/>
    </row>
    <row r="9" spans="1:16" s="2" customFormat="1" ht="29.25" customHeight="1" thickBot="1">
      <c r="A9" s="16">
        <v>1</v>
      </c>
      <c r="B9" s="17">
        <v>2</v>
      </c>
      <c r="C9" s="17">
        <v>3</v>
      </c>
      <c r="D9" s="17">
        <v>4</v>
      </c>
      <c r="E9" s="18">
        <v>5</v>
      </c>
      <c r="F9" s="17">
        <v>6</v>
      </c>
      <c r="G9" s="16">
        <v>7</v>
      </c>
      <c r="H9" s="17">
        <v>8</v>
      </c>
      <c r="I9" s="17">
        <v>9</v>
      </c>
      <c r="J9" s="17">
        <v>10</v>
      </c>
      <c r="K9" s="72">
        <v>11</v>
      </c>
      <c r="L9" s="73">
        <v>12</v>
      </c>
      <c r="M9" s="16">
        <v>13</v>
      </c>
      <c r="N9" s="17">
        <v>14</v>
      </c>
      <c r="O9" s="17">
        <v>15</v>
      </c>
      <c r="P9" s="17">
        <v>16</v>
      </c>
    </row>
    <row r="10" spans="1:16" s="2" customFormat="1" ht="24.75" customHeight="1" thickBot="1">
      <c r="A10" s="19" t="s">
        <v>15</v>
      </c>
      <c r="B10" s="20" t="s">
        <v>4</v>
      </c>
      <c r="C10" s="21" t="s">
        <v>116</v>
      </c>
      <c r="D10" s="86">
        <f aca="true" t="shared" si="0" ref="D10:L10">SUM(D11,D18,D26)</f>
        <v>2106</v>
      </c>
      <c r="E10" s="86">
        <f t="shared" si="0"/>
        <v>702</v>
      </c>
      <c r="F10" s="86">
        <f t="shared" si="0"/>
        <v>1404</v>
      </c>
      <c r="G10" s="86">
        <f t="shared" si="0"/>
        <v>398</v>
      </c>
      <c r="H10" s="86">
        <f t="shared" si="0"/>
        <v>0</v>
      </c>
      <c r="I10" s="86">
        <f t="shared" si="0"/>
        <v>612</v>
      </c>
      <c r="J10" s="86">
        <f t="shared" si="0"/>
        <v>792</v>
      </c>
      <c r="K10" s="86">
        <f t="shared" si="0"/>
        <v>0</v>
      </c>
      <c r="L10" s="86">
        <f t="shared" si="0"/>
        <v>0</v>
      </c>
      <c r="M10" s="62"/>
      <c r="N10" s="91"/>
      <c r="O10" s="22"/>
      <c r="P10" s="23"/>
    </row>
    <row r="11" spans="1:16" s="2" customFormat="1" ht="45" customHeight="1" thickBot="1">
      <c r="A11" s="19" t="s">
        <v>174</v>
      </c>
      <c r="B11" s="24" t="s">
        <v>196</v>
      </c>
      <c r="C11" s="90"/>
      <c r="D11" s="89">
        <f aca="true" t="shared" si="1" ref="D11:L11">SUM(D12:D17)</f>
        <v>1275</v>
      </c>
      <c r="E11" s="89">
        <f t="shared" si="1"/>
        <v>425</v>
      </c>
      <c r="F11" s="89">
        <f t="shared" si="1"/>
        <v>850</v>
      </c>
      <c r="G11" s="89">
        <f t="shared" si="1"/>
        <v>250</v>
      </c>
      <c r="H11" s="89">
        <f t="shared" si="1"/>
        <v>0</v>
      </c>
      <c r="I11" s="89">
        <f t="shared" si="1"/>
        <v>372</v>
      </c>
      <c r="J11" s="89">
        <f t="shared" si="1"/>
        <v>478</v>
      </c>
      <c r="K11" s="89">
        <f t="shared" si="1"/>
        <v>0</v>
      </c>
      <c r="L11" s="89">
        <f t="shared" si="1"/>
        <v>0</v>
      </c>
      <c r="M11" s="92"/>
      <c r="N11" s="35"/>
      <c r="O11" s="22"/>
      <c r="P11" s="23"/>
    </row>
    <row r="12" spans="1:16" s="2" customFormat="1" ht="28.5" customHeight="1">
      <c r="A12" s="25" t="s">
        <v>175</v>
      </c>
      <c r="B12" s="26" t="s">
        <v>176</v>
      </c>
      <c r="C12" s="108" t="s">
        <v>119</v>
      </c>
      <c r="D12" s="109">
        <f aca="true" t="shared" si="2" ref="D12:D25">SUM(E12,F12)</f>
        <v>292.5</v>
      </c>
      <c r="E12" s="110">
        <f aca="true" t="shared" si="3" ref="E12:E17">F12*0.5</f>
        <v>97.5</v>
      </c>
      <c r="F12" s="111">
        <f>SUM(I12:J12)</f>
        <v>195</v>
      </c>
      <c r="G12" s="112">
        <v>0</v>
      </c>
      <c r="H12" s="113"/>
      <c r="I12" s="114">
        <v>83</v>
      </c>
      <c r="J12" s="114">
        <v>112</v>
      </c>
      <c r="K12" s="74">
        <v>0</v>
      </c>
      <c r="L12" s="74">
        <v>0</v>
      </c>
      <c r="M12" s="27"/>
      <c r="N12" s="28"/>
      <c r="O12" s="29"/>
      <c r="P12" s="30"/>
    </row>
    <row r="13" spans="1:16" s="2" customFormat="1" ht="28.5" customHeight="1">
      <c r="A13" s="31" t="s">
        <v>177</v>
      </c>
      <c r="B13" s="32" t="s">
        <v>24</v>
      </c>
      <c r="C13" s="115" t="s">
        <v>110</v>
      </c>
      <c r="D13" s="116">
        <f t="shared" si="2"/>
        <v>175.5</v>
      </c>
      <c r="E13" s="110">
        <f t="shared" si="3"/>
        <v>58.5</v>
      </c>
      <c r="F13" s="111">
        <f aca="true" t="shared" si="4" ref="F13:F21">SUM(I13:J13)</f>
        <v>117</v>
      </c>
      <c r="G13" s="117">
        <v>117</v>
      </c>
      <c r="H13" s="113"/>
      <c r="I13" s="117">
        <v>51</v>
      </c>
      <c r="J13" s="117">
        <v>66</v>
      </c>
      <c r="K13" s="74">
        <v>0</v>
      </c>
      <c r="L13" s="74">
        <v>0</v>
      </c>
      <c r="M13" s="33"/>
      <c r="N13" s="34"/>
      <c r="O13" s="35"/>
      <c r="P13" s="36"/>
    </row>
    <row r="14" spans="1:16" s="2" customFormat="1" ht="48.75" customHeight="1">
      <c r="A14" s="80" t="s">
        <v>178</v>
      </c>
      <c r="B14" s="79" t="s">
        <v>179</v>
      </c>
      <c r="C14" s="115" t="s">
        <v>120</v>
      </c>
      <c r="D14" s="116">
        <f t="shared" si="2"/>
        <v>351</v>
      </c>
      <c r="E14" s="110">
        <f t="shared" si="3"/>
        <v>117</v>
      </c>
      <c r="F14" s="111">
        <f t="shared" si="4"/>
        <v>234</v>
      </c>
      <c r="G14" s="117">
        <v>24</v>
      </c>
      <c r="H14" s="113"/>
      <c r="I14" s="117">
        <v>102</v>
      </c>
      <c r="J14" s="117">
        <v>132</v>
      </c>
      <c r="K14" s="74">
        <v>0</v>
      </c>
      <c r="L14" s="74">
        <v>0</v>
      </c>
      <c r="M14" s="33"/>
      <c r="N14" s="34"/>
      <c r="O14" s="35"/>
      <c r="P14" s="36"/>
    </row>
    <row r="15" spans="1:16" s="2" customFormat="1" ht="28.5" customHeight="1">
      <c r="A15" s="39" t="s">
        <v>180</v>
      </c>
      <c r="B15" s="40" t="s">
        <v>5</v>
      </c>
      <c r="C15" s="115" t="s">
        <v>110</v>
      </c>
      <c r="D15" s="116">
        <f t="shared" si="2"/>
        <v>175.5</v>
      </c>
      <c r="E15" s="110">
        <f t="shared" si="3"/>
        <v>58.5</v>
      </c>
      <c r="F15" s="111">
        <f t="shared" si="4"/>
        <v>117</v>
      </c>
      <c r="G15" s="117">
        <v>0</v>
      </c>
      <c r="H15" s="113"/>
      <c r="I15" s="117">
        <v>51</v>
      </c>
      <c r="J15" s="117">
        <v>66</v>
      </c>
      <c r="K15" s="74">
        <v>0</v>
      </c>
      <c r="L15" s="74">
        <v>0</v>
      </c>
      <c r="M15" s="33"/>
      <c r="N15" s="34"/>
      <c r="O15" s="35"/>
      <c r="P15" s="36"/>
    </row>
    <row r="16" spans="1:16" s="2" customFormat="1" ht="28.5" customHeight="1">
      <c r="A16" s="25" t="s">
        <v>181</v>
      </c>
      <c r="B16" s="41" t="s">
        <v>2</v>
      </c>
      <c r="C16" s="115" t="s">
        <v>115</v>
      </c>
      <c r="D16" s="116">
        <f t="shared" si="2"/>
        <v>175.5</v>
      </c>
      <c r="E16" s="110">
        <f t="shared" si="3"/>
        <v>58.5</v>
      </c>
      <c r="F16" s="111">
        <f t="shared" si="4"/>
        <v>117</v>
      </c>
      <c r="G16" s="117">
        <v>109</v>
      </c>
      <c r="H16" s="113"/>
      <c r="I16" s="117">
        <v>51</v>
      </c>
      <c r="J16" s="117">
        <v>66</v>
      </c>
      <c r="K16" s="74">
        <v>0</v>
      </c>
      <c r="L16" s="74">
        <v>0</v>
      </c>
      <c r="M16" s="33"/>
      <c r="N16" s="34"/>
      <c r="O16" s="35"/>
      <c r="P16" s="36"/>
    </row>
    <row r="17" spans="1:16" s="2" customFormat="1" ht="28.5" customHeight="1">
      <c r="A17" s="25" t="s">
        <v>182</v>
      </c>
      <c r="B17" s="41" t="s">
        <v>6</v>
      </c>
      <c r="C17" s="115" t="s">
        <v>110</v>
      </c>
      <c r="D17" s="118">
        <f t="shared" si="2"/>
        <v>105</v>
      </c>
      <c r="E17" s="110">
        <f t="shared" si="3"/>
        <v>35</v>
      </c>
      <c r="F17" s="119">
        <f t="shared" si="4"/>
        <v>70</v>
      </c>
      <c r="G17" s="120">
        <v>0</v>
      </c>
      <c r="H17" s="121"/>
      <c r="I17" s="120">
        <v>34</v>
      </c>
      <c r="J17" s="120">
        <v>36</v>
      </c>
      <c r="K17" s="75">
        <v>0</v>
      </c>
      <c r="L17" s="75">
        <v>0</v>
      </c>
      <c r="M17" s="42"/>
      <c r="N17" s="43"/>
      <c r="O17" s="35"/>
      <c r="P17" s="36"/>
    </row>
    <row r="18" spans="1:16" s="2" customFormat="1" ht="44.25" customHeight="1">
      <c r="A18" s="81"/>
      <c r="B18" s="82" t="s">
        <v>199</v>
      </c>
      <c r="C18" s="122"/>
      <c r="D18" s="89">
        <f aca="true" t="shared" si="5" ref="D18:L18">SUM(D19:D25)</f>
        <v>777</v>
      </c>
      <c r="E18" s="89">
        <f t="shared" si="5"/>
        <v>259</v>
      </c>
      <c r="F18" s="89">
        <f t="shared" si="5"/>
        <v>518</v>
      </c>
      <c r="G18" s="89">
        <f t="shared" si="5"/>
        <v>142</v>
      </c>
      <c r="H18" s="89">
        <f t="shared" si="5"/>
        <v>0</v>
      </c>
      <c r="I18" s="89">
        <f t="shared" si="5"/>
        <v>224</v>
      </c>
      <c r="J18" s="89">
        <f t="shared" si="5"/>
        <v>294</v>
      </c>
      <c r="K18" s="89">
        <f t="shared" si="5"/>
        <v>0</v>
      </c>
      <c r="L18" s="89">
        <f t="shared" si="5"/>
        <v>0</v>
      </c>
      <c r="M18" s="33"/>
      <c r="N18" s="35"/>
      <c r="O18" s="35"/>
      <c r="P18" s="36"/>
    </row>
    <row r="19" spans="1:16" s="2" customFormat="1" ht="28.5" customHeight="1">
      <c r="A19" s="25" t="s">
        <v>183</v>
      </c>
      <c r="B19" s="41" t="s">
        <v>184</v>
      </c>
      <c r="C19" s="122" t="s">
        <v>110</v>
      </c>
      <c r="D19" s="116">
        <f t="shared" si="2"/>
        <v>150</v>
      </c>
      <c r="E19" s="123">
        <f>F19*0.5</f>
        <v>50</v>
      </c>
      <c r="F19" s="117">
        <f t="shared" si="4"/>
        <v>100</v>
      </c>
      <c r="G19" s="124">
        <v>60</v>
      </c>
      <c r="H19" s="125"/>
      <c r="I19" s="124">
        <v>34</v>
      </c>
      <c r="J19" s="124">
        <v>66</v>
      </c>
      <c r="K19" s="85">
        <v>0</v>
      </c>
      <c r="L19" s="85">
        <v>0</v>
      </c>
      <c r="M19" s="33"/>
      <c r="N19" s="35"/>
      <c r="O19" s="35"/>
      <c r="P19" s="36"/>
    </row>
    <row r="20" spans="1:16" s="2" customFormat="1" ht="28.5" customHeight="1">
      <c r="A20" s="37" t="s">
        <v>185</v>
      </c>
      <c r="B20" s="83" t="s">
        <v>1</v>
      </c>
      <c r="C20" s="126" t="s">
        <v>110</v>
      </c>
      <c r="D20" s="116">
        <f t="shared" si="2"/>
        <v>117</v>
      </c>
      <c r="E20" s="123">
        <f aca="true" t="shared" si="6" ref="E20:E25">F20*0.5</f>
        <v>39</v>
      </c>
      <c r="F20" s="117">
        <f t="shared" si="4"/>
        <v>78</v>
      </c>
      <c r="G20" s="124">
        <v>0</v>
      </c>
      <c r="H20" s="125"/>
      <c r="I20" s="124">
        <v>34</v>
      </c>
      <c r="J20" s="124">
        <v>44</v>
      </c>
      <c r="K20" s="75">
        <v>0</v>
      </c>
      <c r="L20" s="75">
        <v>0</v>
      </c>
      <c r="M20" s="42"/>
      <c r="N20" s="43"/>
      <c r="O20" s="44"/>
      <c r="P20" s="45"/>
    </row>
    <row r="21" spans="1:61" s="5" customFormat="1" ht="30" customHeight="1">
      <c r="A21" s="37" t="s">
        <v>186</v>
      </c>
      <c r="B21" s="83" t="s">
        <v>53</v>
      </c>
      <c r="C21" s="127" t="s">
        <v>120</v>
      </c>
      <c r="D21" s="109">
        <f t="shared" si="2"/>
        <v>108</v>
      </c>
      <c r="E21" s="123">
        <f t="shared" si="6"/>
        <v>36</v>
      </c>
      <c r="F21" s="119">
        <f t="shared" si="4"/>
        <v>72</v>
      </c>
      <c r="G21" s="124">
        <v>26</v>
      </c>
      <c r="H21" s="128"/>
      <c r="I21" s="124">
        <v>28</v>
      </c>
      <c r="J21" s="124">
        <v>44</v>
      </c>
      <c r="K21" s="75">
        <v>0</v>
      </c>
      <c r="L21" s="75">
        <v>0</v>
      </c>
      <c r="M21" s="33"/>
      <c r="N21" s="35"/>
      <c r="O21" s="35"/>
      <c r="P21" s="3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6"/>
    </row>
    <row r="22" spans="1:60" s="2" customFormat="1" ht="30" customHeight="1">
      <c r="A22" s="37" t="s">
        <v>187</v>
      </c>
      <c r="B22" s="83" t="s">
        <v>54</v>
      </c>
      <c r="C22" s="129" t="s">
        <v>110</v>
      </c>
      <c r="D22" s="116">
        <f t="shared" si="2"/>
        <v>127.5</v>
      </c>
      <c r="E22" s="123">
        <f t="shared" si="6"/>
        <v>42.5</v>
      </c>
      <c r="F22" s="112">
        <f>SUM(I22:J22)</f>
        <v>85</v>
      </c>
      <c r="G22" s="124">
        <v>20</v>
      </c>
      <c r="H22" s="113"/>
      <c r="I22" s="124">
        <v>40</v>
      </c>
      <c r="J22" s="124">
        <v>45</v>
      </c>
      <c r="K22" s="74">
        <v>0</v>
      </c>
      <c r="L22" s="74">
        <v>0</v>
      </c>
      <c r="M22" s="27"/>
      <c r="N22" s="28"/>
      <c r="O22" s="29"/>
      <c r="P22" s="46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s="2" customFormat="1" ht="30" customHeight="1">
      <c r="A23" s="37" t="s">
        <v>188</v>
      </c>
      <c r="B23" s="83" t="s">
        <v>52</v>
      </c>
      <c r="C23" s="115" t="s">
        <v>110</v>
      </c>
      <c r="D23" s="116">
        <f t="shared" si="2"/>
        <v>157.5</v>
      </c>
      <c r="E23" s="123">
        <f t="shared" si="6"/>
        <v>52.5</v>
      </c>
      <c r="F23" s="112">
        <f>SUM(I23:J23)</f>
        <v>105</v>
      </c>
      <c r="G23" s="130">
        <v>22</v>
      </c>
      <c r="H23" s="125"/>
      <c r="I23" s="124">
        <v>49</v>
      </c>
      <c r="J23" s="124">
        <v>56</v>
      </c>
      <c r="K23" s="85">
        <v>0</v>
      </c>
      <c r="L23" s="85">
        <v>0</v>
      </c>
      <c r="M23" s="33"/>
      <c r="N23" s="34"/>
      <c r="O23" s="35"/>
      <c r="P23" s="36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s="2" customFormat="1" ht="30" customHeight="1">
      <c r="A24" s="37" t="s">
        <v>189</v>
      </c>
      <c r="B24" s="38" t="s">
        <v>51</v>
      </c>
      <c r="C24" s="108" t="s">
        <v>121</v>
      </c>
      <c r="D24" s="116">
        <f t="shared" si="2"/>
        <v>58.5</v>
      </c>
      <c r="E24" s="123">
        <f t="shared" si="6"/>
        <v>19.5</v>
      </c>
      <c r="F24" s="112">
        <f>SUM(I24:J24)</f>
        <v>39</v>
      </c>
      <c r="G24" s="130">
        <v>10</v>
      </c>
      <c r="H24" s="125"/>
      <c r="I24" s="124">
        <v>39</v>
      </c>
      <c r="J24" s="124">
        <v>0</v>
      </c>
      <c r="K24" s="85">
        <v>0</v>
      </c>
      <c r="L24" s="85">
        <v>0</v>
      </c>
      <c r="M24" s="33"/>
      <c r="N24" s="34"/>
      <c r="O24" s="35"/>
      <c r="P24" s="36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s="2" customFormat="1" ht="30" customHeight="1">
      <c r="A25" s="37" t="s">
        <v>190</v>
      </c>
      <c r="B25" s="83" t="s">
        <v>191</v>
      </c>
      <c r="C25" s="129" t="s">
        <v>121</v>
      </c>
      <c r="D25" s="118">
        <f t="shared" si="2"/>
        <v>58.5</v>
      </c>
      <c r="E25" s="150">
        <f t="shared" si="6"/>
        <v>19.5</v>
      </c>
      <c r="F25" s="151">
        <f>SUM(I25:J25)</f>
        <v>39</v>
      </c>
      <c r="G25" s="152">
        <v>4</v>
      </c>
      <c r="H25" s="153"/>
      <c r="I25" s="120">
        <v>0</v>
      </c>
      <c r="J25" s="120">
        <v>39</v>
      </c>
      <c r="K25" s="154">
        <v>0</v>
      </c>
      <c r="L25" s="85">
        <v>0</v>
      </c>
      <c r="M25" s="33"/>
      <c r="N25" s="43"/>
      <c r="O25" s="44"/>
      <c r="P25" s="45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s="2" customFormat="1" ht="30" customHeight="1">
      <c r="A26" s="37"/>
      <c r="B26" s="84" t="s">
        <v>197</v>
      </c>
      <c r="C26" s="155"/>
      <c r="D26" s="89">
        <f aca="true" t="shared" si="7" ref="D26:L26">SUM(D27)</f>
        <v>54</v>
      </c>
      <c r="E26" s="89">
        <f t="shared" si="7"/>
        <v>18</v>
      </c>
      <c r="F26" s="89">
        <f t="shared" si="7"/>
        <v>36</v>
      </c>
      <c r="G26" s="89">
        <f t="shared" si="7"/>
        <v>6</v>
      </c>
      <c r="H26" s="89">
        <f t="shared" si="7"/>
        <v>0</v>
      </c>
      <c r="I26" s="89">
        <f t="shared" si="7"/>
        <v>16</v>
      </c>
      <c r="J26" s="89">
        <f t="shared" si="7"/>
        <v>20</v>
      </c>
      <c r="K26" s="89">
        <f t="shared" si="7"/>
        <v>0</v>
      </c>
      <c r="L26" s="89">
        <f t="shared" si="7"/>
        <v>0</v>
      </c>
      <c r="M26" s="33"/>
      <c r="N26" s="43"/>
      <c r="O26" s="44"/>
      <c r="P26" s="45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s="2" customFormat="1" ht="30" customHeight="1" thickBot="1">
      <c r="A27" s="37" t="s">
        <v>192</v>
      </c>
      <c r="B27" s="38" t="s">
        <v>193</v>
      </c>
      <c r="C27" s="155" t="s">
        <v>110</v>
      </c>
      <c r="D27" s="156">
        <f>SUM(E27:F27)</f>
        <v>54</v>
      </c>
      <c r="E27" s="123">
        <f>F27*0.5</f>
        <v>18</v>
      </c>
      <c r="F27" s="117">
        <f>SUM(I27:J27)</f>
        <v>36</v>
      </c>
      <c r="G27" s="117">
        <v>6</v>
      </c>
      <c r="H27" s="125"/>
      <c r="I27" s="124">
        <v>16</v>
      </c>
      <c r="J27" s="124">
        <v>20</v>
      </c>
      <c r="K27" s="85">
        <v>0</v>
      </c>
      <c r="L27" s="85">
        <v>0</v>
      </c>
      <c r="M27" s="33"/>
      <c r="N27" s="47"/>
      <c r="O27" s="48"/>
      <c r="P27" s="49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s="2" customFormat="1" ht="24.75" customHeight="1" thickBot="1">
      <c r="A28" s="58">
        <v>1</v>
      </c>
      <c r="B28" s="16">
        <v>2</v>
      </c>
      <c r="C28" s="92">
        <v>3</v>
      </c>
      <c r="D28" s="92">
        <v>4</v>
      </c>
      <c r="E28" s="157">
        <v>5</v>
      </c>
      <c r="F28" s="92">
        <v>6</v>
      </c>
      <c r="G28" s="157">
        <v>7</v>
      </c>
      <c r="H28" s="92">
        <v>8</v>
      </c>
      <c r="I28" s="92">
        <v>9</v>
      </c>
      <c r="J28" s="92">
        <v>10</v>
      </c>
      <c r="K28" s="158">
        <v>11</v>
      </c>
      <c r="L28" s="87">
        <v>12</v>
      </c>
      <c r="M28" s="88">
        <v>13</v>
      </c>
      <c r="N28" s="16">
        <v>14</v>
      </c>
      <c r="O28" s="17">
        <v>15</v>
      </c>
      <c r="P28" s="59">
        <v>16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s="7" customFormat="1" ht="41.25" thickBot="1">
      <c r="A29" s="93" t="s">
        <v>18</v>
      </c>
      <c r="B29" s="132" t="s">
        <v>23</v>
      </c>
      <c r="C29" s="159" t="s">
        <v>169</v>
      </c>
      <c r="D29" s="160">
        <f>SUM(D30:D36)</f>
        <v>930</v>
      </c>
      <c r="E29" s="160">
        <f>SUM(E30:E36)</f>
        <v>310</v>
      </c>
      <c r="F29" s="161">
        <f>SUM(F30:F36)</f>
        <v>620</v>
      </c>
      <c r="G29" s="161">
        <f>SUM(G30:G36)</f>
        <v>438</v>
      </c>
      <c r="H29" s="161"/>
      <c r="I29" s="161"/>
      <c r="J29" s="161"/>
      <c r="K29" s="162"/>
      <c r="L29" s="163"/>
      <c r="M29" s="164"/>
      <c r="N29" s="164"/>
      <c r="O29" s="164"/>
      <c r="P29" s="165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s="2" customFormat="1" ht="22.5" customHeight="1">
      <c r="A30" s="133" t="s">
        <v>19</v>
      </c>
      <c r="B30" s="50" t="s">
        <v>71</v>
      </c>
      <c r="C30" s="155" t="s">
        <v>121</v>
      </c>
      <c r="D30" s="116">
        <f>SUM(E30:F30)</f>
        <v>60</v>
      </c>
      <c r="E30" s="116">
        <v>12</v>
      </c>
      <c r="F30" s="124">
        <f aca="true" t="shared" si="8" ref="F30:F36">SUM(K30:P30)</f>
        <v>48</v>
      </c>
      <c r="G30" s="124">
        <v>0</v>
      </c>
      <c r="H30" s="124"/>
      <c r="I30" s="124"/>
      <c r="J30" s="124"/>
      <c r="K30" s="166">
        <v>0</v>
      </c>
      <c r="L30" s="167">
        <v>0</v>
      </c>
      <c r="M30" s="128">
        <v>0</v>
      </c>
      <c r="N30" s="125">
        <v>48</v>
      </c>
      <c r="O30" s="125">
        <v>0</v>
      </c>
      <c r="P30" s="168">
        <v>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s="2" customFormat="1" ht="22.5" customHeight="1">
      <c r="A31" s="133" t="s">
        <v>20</v>
      </c>
      <c r="B31" s="51" t="s">
        <v>5</v>
      </c>
      <c r="C31" s="155" t="s">
        <v>121</v>
      </c>
      <c r="D31" s="116">
        <f aca="true" t="shared" si="9" ref="D31:D36">SUM(E31:F31)</f>
        <v>60</v>
      </c>
      <c r="E31" s="116">
        <v>12</v>
      </c>
      <c r="F31" s="124">
        <f t="shared" si="8"/>
        <v>48</v>
      </c>
      <c r="G31" s="125">
        <v>0</v>
      </c>
      <c r="H31" s="125"/>
      <c r="I31" s="125"/>
      <c r="J31" s="125"/>
      <c r="K31" s="166">
        <v>48</v>
      </c>
      <c r="L31" s="166">
        <v>0</v>
      </c>
      <c r="M31" s="125">
        <v>0</v>
      </c>
      <c r="N31" s="125">
        <v>0</v>
      </c>
      <c r="O31" s="125">
        <v>0</v>
      </c>
      <c r="P31" s="168">
        <v>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ht="22.5" customHeight="1">
      <c r="A32" s="133" t="s">
        <v>21</v>
      </c>
      <c r="B32" s="51" t="s">
        <v>77</v>
      </c>
      <c r="C32" s="169" t="s">
        <v>121</v>
      </c>
      <c r="D32" s="170">
        <f t="shared" si="9"/>
        <v>72</v>
      </c>
      <c r="E32" s="116">
        <v>24</v>
      </c>
      <c r="F32" s="124">
        <f t="shared" si="8"/>
        <v>48</v>
      </c>
      <c r="G32" s="125">
        <v>42</v>
      </c>
      <c r="H32" s="125"/>
      <c r="I32" s="125"/>
      <c r="J32" s="125"/>
      <c r="K32" s="166">
        <v>0</v>
      </c>
      <c r="L32" s="166">
        <v>0</v>
      </c>
      <c r="M32" s="125">
        <v>0</v>
      </c>
      <c r="N32" s="125">
        <v>0</v>
      </c>
      <c r="O32" s="125">
        <v>48</v>
      </c>
      <c r="P32" s="168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22.5" customHeight="1">
      <c r="A33" s="134" t="s">
        <v>22</v>
      </c>
      <c r="B33" s="51" t="s">
        <v>24</v>
      </c>
      <c r="C33" s="115" t="s">
        <v>165</v>
      </c>
      <c r="D33" s="170">
        <f t="shared" si="9"/>
        <v>214</v>
      </c>
      <c r="E33" s="156">
        <v>24</v>
      </c>
      <c r="F33" s="117">
        <f t="shared" si="8"/>
        <v>190</v>
      </c>
      <c r="G33" s="125">
        <v>190</v>
      </c>
      <c r="H33" s="125"/>
      <c r="I33" s="125"/>
      <c r="J33" s="125"/>
      <c r="K33" s="166">
        <v>32</v>
      </c>
      <c r="L33" s="166">
        <v>42</v>
      </c>
      <c r="M33" s="125">
        <v>28</v>
      </c>
      <c r="N33" s="171">
        <v>40</v>
      </c>
      <c r="O33" s="116">
        <v>48</v>
      </c>
      <c r="P33" s="168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22.5" customHeight="1">
      <c r="A34" s="135" t="s">
        <v>68</v>
      </c>
      <c r="B34" s="52" t="s">
        <v>2</v>
      </c>
      <c r="C34" s="172" t="s">
        <v>122</v>
      </c>
      <c r="D34" s="170">
        <f t="shared" si="9"/>
        <v>380</v>
      </c>
      <c r="E34" s="156">
        <v>190</v>
      </c>
      <c r="F34" s="117">
        <f t="shared" si="8"/>
        <v>190</v>
      </c>
      <c r="G34" s="125">
        <v>188</v>
      </c>
      <c r="H34" s="125"/>
      <c r="I34" s="125"/>
      <c r="J34" s="125"/>
      <c r="K34" s="166">
        <v>32</v>
      </c>
      <c r="L34" s="173">
        <v>40</v>
      </c>
      <c r="M34" s="174">
        <v>28</v>
      </c>
      <c r="N34" s="175">
        <v>42</v>
      </c>
      <c r="O34" s="153">
        <v>48</v>
      </c>
      <c r="P34" s="168"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2.5" customHeight="1">
      <c r="A35" s="134" t="s">
        <v>82</v>
      </c>
      <c r="B35" s="51" t="s">
        <v>109</v>
      </c>
      <c r="C35" s="115" t="s">
        <v>121</v>
      </c>
      <c r="D35" s="170">
        <f t="shared" si="9"/>
        <v>96</v>
      </c>
      <c r="E35" s="176">
        <f>F35*0.5</f>
        <v>32</v>
      </c>
      <c r="F35" s="177">
        <f t="shared" si="8"/>
        <v>64</v>
      </c>
      <c r="G35" s="174">
        <v>10</v>
      </c>
      <c r="H35" s="174"/>
      <c r="I35" s="174"/>
      <c r="J35" s="174"/>
      <c r="K35" s="173">
        <v>64</v>
      </c>
      <c r="L35" s="166">
        <v>0</v>
      </c>
      <c r="M35" s="125">
        <v>0</v>
      </c>
      <c r="N35" s="125">
        <v>0</v>
      </c>
      <c r="O35" s="125">
        <v>0</v>
      </c>
      <c r="P35" s="168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22.5" customHeight="1" thickBot="1">
      <c r="A36" s="136" t="s">
        <v>125</v>
      </c>
      <c r="B36" s="53" t="s">
        <v>126</v>
      </c>
      <c r="C36" s="131" t="s">
        <v>121</v>
      </c>
      <c r="D36" s="170">
        <f t="shared" si="9"/>
        <v>48</v>
      </c>
      <c r="E36" s="178">
        <f>F36*0.5</f>
        <v>16</v>
      </c>
      <c r="F36" s="177">
        <f t="shared" si="8"/>
        <v>32</v>
      </c>
      <c r="G36" s="179">
        <v>8</v>
      </c>
      <c r="H36" s="179"/>
      <c r="I36" s="179"/>
      <c r="J36" s="179"/>
      <c r="K36" s="166">
        <v>0</v>
      </c>
      <c r="L36" s="166">
        <v>0</v>
      </c>
      <c r="M36" s="125">
        <v>0</v>
      </c>
      <c r="N36" s="125">
        <v>0</v>
      </c>
      <c r="O36" s="179">
        <v>32</v>
      </c>
      <c r="P36" s="168">
        <v>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41.25" thickBot="1">
      <c r="A37" s="139" t="s">
        <v>25</v>
      </c>
      <c r="B37" s="98" t="s">
        <v>28</v>
      </c>
      <c r="C37" s="180" t="s">
        <v>117</v>
      </c>
      <c r="D37" s="181">
        <f>SUM(D38:D39)</f>
        <v>213</v>
      </c>
      <c r="E37" s="181">
        <f>SUM(E38:E39)</f>
        <v>71</v>
      </c>
      <c r="F37" s="60">
        <f>SUM(F38:F39)</f>
        <v>142</v>
      </c>
      <c r="G37" s="60">
        <f>SUM(G38:G39)</f>
        <v>74</v>
      </c>
      <c r="H37" s="60"/>
      <c r="I37" s="182"/>
      <c r="J37" s="182"/>
      <c r="K37" s="163"/>
      <c r="L37" s="163"/>
      <c r="M37" s="164"/>
      <c r="N37" s="164"/>
      <c r="O37" s="164"/>
      <c r="P37" s="16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20.25">
      <c r="A38" s="228" t="s">
        <v>26</v>
      </c>
      <c r="B38" s="54" t="s">
        <v>0</v>
      </c>
      <c r="C38" s="108" t="s">
        <v>123</v>
      </c>
      <c r="D38" s="183">
        <f>SUM(E38:F38)</f>
        <v>96</v>
      </c>
      <c r="E38" s="110">
        <f>F38*0.5</f>
        <v>32</v>
      </c>
      <c r="F38" s="117">
        <f>SUM(K38:P38)</f>
        <v>64</v>
      </c>
      <c r="G38" s="174">
        <v>24</v>
      </c>
      <c r="H38" s="174"/>
      <c r="I38" s="174"/>
      <c r="J38" s="174"/>
      <c r="K38" s="173">
        <v>64</v>
      </c>
      <c r="L38" s="166">
        <v>0</v>
      </c>
      <c r="M38" s="125">
        <v>0</v>
      </c>
      <c r="N38" s="125">
        <v>0</v>
      </c>
      <c r="O38" s="125">
        <v>0</v>
      </c>
      <c r="P38" s="168">
        <v>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41.25" thickBot="1">
      <c r="A39" s="229" t="s">
        <v>27</v>
      </c>
      <c r="B39" s="55" t="s">
        <v>74</v>
      </c>
      <c r="C39" s="184" t="s">
        <v>121</v>
      </c>
      <c r="D39" s="183">
        <f>SUM(E39:F39)</f>
        <v>117</v>
      </c>
      <c r="E39" s="110">
        <f>F39*0.5</f>
        <v>39</v>
      </c>
      <c r="F39" s="117">
        <f>SUM(K39:P39)</f>
        <v>78</v>
      </c>
      <c r="G39" s="153">
        <v>50</v>
      </c>
      <c r="H39" s="153"/>
      <c r="I39" s="153"/>
      <c r="J39" s="153"/>
      <c r="K39" s="166">
        <v>0</v>
      </c>
      <c r="L39" s="185">
        <v>78</v>
      </c>
      <c r="M39" s="125">
        <v>0</v>
      </c>
      <c r="N39" s="125">
        <v>0</v>
      </c>
      <c r="O39" s="125">
        <v>0</v>
      </c>
      <c r="P39" s="168"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11" customFormat="1" ht="21" thickBot="1">
      <c r="A40" s="230" t="s">
        <v>29</v>
      </c>
      <c r="B40" s="137" t="s">
        <v>30</v>
      </c>
      <c r="C40" s="180" t="s">
        <v>172</v>
      </c>
      <c r="D40" s="186">
        <f>SUM(D41,D60)</f>
        <v>4491</v>
      </c>
      <c r="E40" s="186">
        <f>SUM(E41,E60)</f>
        <v>1329</v>
      </c>
      <c r="F40" s="186">
        <f>SUM(F41,F60)</f>
        <v>3162</v>
      </c>
      <c r="G40" s="186">
        <f>SUM(G41,G60)</f>
        <v>1284</v>
      </c>
      <c r="H40" s="187">
        <f>SUM(H42:H53,H54:H58,H62:H64,H66:H68,H70:H71,H73:H75,H77:H78,H80:H85)</f>
        <v>60</v>
      </c>
      <c r="I40" s="187"/>
      <c r="J40" s="187"/>
      <c r="K40" s="188"/>
      <c r="L40" s="188"/>
      <c r="M40" s="187"/>
      <c r="N40" s="187"/>
      <c r="O40" s="187"/>
      <c r="P40" s="189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11" customFormat="1" ht="24" customHeight="1" thickBot="1">
      <c r="A41" s="139" t="s">
        <v>31</v>
      </c>
      <c r="B41" s="138" t="s">
        <v>32</v>
      </c>
      <c r="C41" s="180" t="s">
        <v>171</v>
      </c>
      <c r="D41" s="181">
        <f>SUM(D42:D58)</f>
        <v>1785</v>
      </c>
      <c r="E41" s="181">
        <f>SUM(E42:E58)</f>
        <v>595</v>
      </c>
      <c r="F41" s="181">
        <f>SUM(F42:F58)</f>
        <v>1190</v>
      </c>
      <c r="G41" s="181">
        <f>SUM(G42:G58)</f>
        <v>534</v>
      </c>
      <c r="H41" s="60"/>
      <c r="I41" s="164">
        <f aca="true" t="shared" si="10" ref="I41:P41">SUM(I42:I58)</f>
        <v>0</v>
      </c>
      <c r="J41" s="164">
        <f t="shared" si="10"/>
        <v>0</v>
      </c>
      <c r="K41" s="163">
        <f t="shared" si="10"/>
        <v>336</v>
      </c>
      <c r="L41" s="163">
        <f t="shared" si="10"/>
        <v>338</v>
      </c>
      <c r="M41" s="164">
        <f t="shared" si="10"/>
        <v>198</v>
      </c>
      <c r="N41" s="164">
        <f t="shared" si="10"/>
        <v>46</v>
      </c>
      <c r="O41" s="164">
        <f t="shared" si="10"/>
        <v>272</v>
      </c>
      <c r="P41" s="165">
        <f t="shared" si="10"/>
        <v>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20.25">
      <c r="A42" s="231" t="s">
        <v>33</v>
      </c>
      <c r="B42" s="56" t="s">
        <v>55</v>
      </c>
      <c r="C42" s="190" t="s">
        <v>124</v>
      </c>
      <c r="D42" s="183">
        <f>SUM(E42:F42)</f>
        <v>180</v>
      </c>
      <c r="E42" s="110">
        <f aca="true" t="shared" si="11" ref="E42:E53">F42*0.5</f>
        <v>60</v>
      </c>
      <c r="F42" s="117">
        <f aca="true" t="shared" si="12" ref="F42:F53">SUM(K42:P42)</f>
        <v>120</v>
      </c>
      <c r="G42" s="128">
        <v>38</v>
      </c>
      <c r="H42" s="128">
        <v>20</v>
      </c>
      <c r="I42" s="125">
        <v>0</v>
      </c>
      <c r="J42" s="125">
        <v>0</v>
      </c>
      <c r="K42" s="166">
        <v>0</v>
      </c>
      <c r="L42" s="167">
        <v>120</v>
      </c>
      <c r="M42" s="125">
        <v>0</v>
      </c>
      <c r="N42" s="125">
        <v>0</v>
      </c>
      <c r="O42" s="125">
        <v>0</v>
      </c>
      <c r="P42" s="168">
        <v>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20.25">
      <c r="A43" s="232" t="s">
        <v>34</v>
      </c>
      <c r="B43" s="51" t="s">
        <v>57</v>
      </c>
      <c r="C43" s="190" t="s">
        <v>124</v>
      </c>
      <c r="D43" s="183">
        <f aca="true" t="shared" si="13" ref="D43:D58">SUM(E43:F43)</f>
        <v>99</v>
      </c>
      <c r="E43" s="110">
        <f t="shared" si="11"/>
        <v>33</v>
      </c>
      <c r="F43" s="117">
        <f t="shared" si="12"/>
        <v>66</v>
      </c>
      <c r="G43" s="125">
        <v>34</v>
      </c>
      <c r="H43" s="125">
        <v>0</v>
      </c>
      <c r="I43" s="125">
        <v>0</v>
      </c>
      <c r="J43" s="125">
        <v>0</v>
      </c>
      <c r="K43" s="166">
        <v>0</v>
      </c>
      <c r="L43" s="166">
        <v>66</v>
      </c>
      <c r="M43" s="125">
        <v>0</v>
      </c>
      <c r="N43" s="125">
        <v>0</v>
      </c>
      <c r="O43" s="125">
        <v>0</v>
      </c>
      <c r="P43" s="168">
        <v>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16" ht="20.25">
      <c r="A44" s="232" t="s">
        <v>35</v>
      </c>
      <c r="B44" s="51" t="s">
        <v>56</v>
      </c>
      <c r="C44" s="190" t="s">
        <v>124</v>
      </c>
      <c r="D44" s="183">
        <f t="shared" si="13"/>
        <v>120</v>
      </c>
      <c r="E44" s="110">
        <f t="shared" si="11"/>
        <v>40</v>
      </c>
      <c r="F44" s="117">
        <f t="shared" si="12"/>
        <v>80</v>
      </c>
      <c r="G44" s="125">
        <v>46</v>
      </c>
      <c r="H44" s="125">
        <v>0</v>
      </c>
      <c r="I44" s="125">
        <v>0</v>
      </c>
      <c r="J44" s="125">
        <v>0</v>
      </c>
      <c r="K44" s="166">
        <v>80</v>
      </c>
      <c r="L44" s="166">
        <v>0</v>
      </c>
      <c r="M44" s="125">
        <v>0</v>
      </c>
      <c r="N44" s="125">
        <v>0</v>
      </c>
      <c r="O44" s="125">
        <v>0</v>
      </c>
      <c r="P44" s="168">
        <v>0</v>
      </c>
    </row>
    <row r="45" spans="1:16" ht="40.5">
      <c r="A45" s="232" t="s">
        <v>36</v>
      </c>
      <c r="B45" s="57" t="s">
        <v>75</v>
      </c>
      <c r="C45" s="169" t="s">
        <v>121</v>
      </c>
      <c r="D45" s="183">
        <f t="shared" si="13"/>
        <v>72</v>
      </c>
      <c r="E45" s="110">
        <f t="shared" si="11"/>
        <v>24</v>
      </c>
      <c r="F45" s="117">
        <f t="shared" si="12"/>
        <v>48</v>
      </c>
      <c r="G45" s="125">
        <v>20</v>
      </c>
      <c r="H45" s="125">
        <v>0</v>
      </c>
      <c r="I45" s="125">
        <v>0</v>
      </c>
      <c r="J45" s="125">
        <v>0</v>
      </c>
      <c r="K45" s="166">
        <v>48</v>
      </c>
      <c r="L45" s="166">
        <v>0</v>
      </c>
      <c r="M45" s="125">
        <v>0</v>
      </c>
      <c r="N45" s="125">
        <v>0</v>
      </c>
      <c r="O45" s="125">
        <v>0</v>
      </c>
      <c r="P45" s="168">
        <v>0</v>
      </c>
    </row>
    <row r="46" spans="1:16" ht="40.5">
      <c r="A46" s="232" t="s">
        <v>37</v>
      </c>
      <c r="B46" s="57" t="s">
        <v>90</v>
      </c>
      <c r="C46" s="169" t="s">
        <v>121</v>
      </c>
      <c r="D46" s="183">
        <f t="shared" si="13"/>
        <v>72</v>
      </c>
      <c r="E46" s="110">
        <f t="shared" si="11"/>
        <v>24</v>
      </c>
      <c r="F46" s="117">
        <f t="shared" si="12"/>
        <v>48</v>
      </c>
      <c r="G46" s="125">
        <v>26</v>
      </c>
      <c r="H46" s="125">
        <v>0</v>
      </c>
      <c r="I46" s="125">
        <v>0</v>
      </c>
      <c r="J46" s="125">
        <v>0</v>
      </c>
      <c r="K46" s="166">
        <v>0</v>
      </c>
      <c r="L46" s="166">
        <v>0</v>
      </c>
      <c r="M46" s="125">
        <v>20</v>
      </c>
      <c r="N46" s="125">
        <v>28</v>
      </c>
      <c r="O46" s="125">
        <v>0</v>
      </c>
      <c r="P46" s="168">
        <v>0</v>
      </c>
    </row>
    <row r="47" spans="1:16" ht="27" customHeight="1">
      <c r="A47" s="232" t="s">
        <v>38</v>
      </c>
      <c r="B47" s="57" t="s">
        <v>78</v>
      </c>
      <c r="C47" s="191" t="s">
        <v>124</v>
      </c>
      <c r="D47" s="183">
        <f t="shared" si="13"/>
        <v>120</v>
      </c>
      <c r="E47" s="110">
        <f t="shared" si="11"/>
        <v>40</v>
      </c>
      <c r="F47" s="117">
        <f t="shared" si="12"/>
        <v>80</v>
      </c>
      <c r="G47" s="125">
        <v>36</v>
      </c>
      <c r="H47" s="125">
        <v>0</v>
      </c>
      <c r="I47" s="125">
        <v>0</v>
      </c>
      <c r="J47" s="125">
        <v>0</v>
      </c>
      <c r="K47" s="166">
        <v>0</v>
      </c>
      <c r="L47" s="166">
        <v>0</v>
      </c>
      <c r="M47" s="125">
        <v>80</v>
      </c>
      <c r="N47" s="171">
        <v>0</v>
      </c>
      <c r="O47" s="125">
        <v>0</v>
      </c>
      <c r="P47" s="168">
        <v>0</v>
      </c>
    </row>
    <row r="48" spans="1:16" ht="20.25">
      <c r="A48" s="232" t="s">
        <v>39</v>
      </c>
      <c r="B48" s="51" t="s">
        <v>86</v>
      </c>
      <c r="C48" s="190" t="s">
        <v>124</v>
      </c>
      <c r="D48" s="183">
        <f t="shared" si="13"/>
        <v>120</v>
      </c>
      <c r="E48" s="110">
        <f t="shared" si="11"/>
        <v>40</v>
      </c>
      <c r="F48" s="117">
        <f t="shared" si="12"/>
        <v>80</v>
      </c>
      <c r="G48" s="125">
        <v>36</v>
      </c>
      <c r="H48" s="125">
        <v>0</v>
      </c>
      <c r="I48" s="125">
        <v>0</v>
      </c>
      <c r="J48" s="125">
        <v>0</v>
      </c>
      <c r="K48" s="166">
        <v>0</v>
      </c>
      <c r="L48" s="166">
        <v>0</v>
      </c>
      <c r="M48" s="125">
        <v>80</v>
      </c>
      <c r="N48" s="171">
        <v>0</v>
      </c>
      <c r="O48" s="125">
        <v>0</v>
      </c>
      <c r="P48" s="168">
        <v>0</v>
      </c>
    </row>
    <row r="49" spans="1:16" ht="20.25">
      <c r="A49" s="232" t="s">
        <v>40</v>
      </c>
      <c r="B49" s="57" t="s">
        <v>58</v>
      </c>
      <c r="C49" s="169" t="s">
        <v>170</v>
      </c>
      <c r="D49" s="183">
        <f t="shared" si="13"/>
        <v>168</v>
      </c>
      <c r="E49" s="110">
        <f t="shared" si="11"/>
        <v>56</v>
      </c>
      <c r="F49" s="117">
        <f t="shared" si="12"/>
        <v>112</v>
      </c>
      <c r="G49" s="125">
        <v>42</v>
      </c>
      <c r="H49" s="125">
        <v>0</v>
      </c>
      <c r="I49" s="125">
        <v>0</v>
      </c>
      <c r="J49" s="125">
        <v>0</v>
      </c>
      <c r="K49" s="166">
        <v>48</v>
      </c>
      <c r="L49" s="166">
        <v>64</v>
      </c>
      <c r="M49" s="125">
        <v>0</v>
      </c>
      <c r="N49" s="171">
        <v>0</v>
      </c>
      <c r="O49" s="125">
        <v>0</v>
      </c>
      <c r="P49" s="168">
        <v>0</v>
      </c>
    </row>
    <row r="50" spans="1:16" ht="20.25">
      <c r="A50" s="232" t="s">
        <v>41</v>
      </c>
      <c r="B50" s="51" t="s">
        <v>59</v>
      </c>
      <c r="C50" s="169" t="s">
        <v>124</v>
      </c>
      <c r="D50" s="183">
        <f t="shared" si="13"/>
        <v>108</v>
      </c>
      <c r="E50" s="110">
        <f t="shared" si="11"/>
        <v>36</v>
      </c>
      <c r="F50" s="117">
        <f t="shared" si="12"/>
        <v>72</v>
      </c>
      <c r="G50" s="125">
        <v>40</v>
      </c>
      <c r="H50" s="125">
        <v>0</v>
      </c>
      <c r="I50" s="125">
        <v>0</v>
      </c>
      <c r="J50" s="125">
        <v>0</v>
      </c>
      <c r="K50" s="166">
        <v>0</v>
      </c>
      <c r="L50" s="166">
        <v>0</v>
      </c>
      <c r="M50" s="125">
        <v>0</v>
      </c>
      <c r="N50" s="171">
        <v>0</v>
      </c>
      <c r="O50" s="125">
        <v>72</v>
      </c>
      <c r="P50" s="168">
        <v>0</v>
      </c>
    </row>
    <row r="51" spans="1:16" ht="20.25">
      <c r="A51" s="232" t="s">
        <v>42</v>
      </c>
      <c r="B51" s="57" t="s">
        <v>79</v>
      </c>
      <c r="C51" s="191" t="s">
        <v>124</v>
      </c>
      <c r="D51" s="183">
        <f t="shared" si="13"/>
        <v>120</v>
      </c>
      <c r="E51" s="110">
        <f t="shared" si="11"/>
        <v>40</v>
      </c>
      <c r="F51" s="117">
        <f t="shared" si="12"/>
        <v>80</v>
      </c>
      <c r="G51" s="125">
        <v>26</v>
      </c>
      <c r="H51" s="125">
        <v>0</v>
      </c>
      <c r="I51" s="125">
        <v>0</v>
      </c>
      <c r="J51" s="125">
        <v>0</v>
      </c>
      <c r="K51" s="166">
        <v>80</v>
      </c>
      <c r="L51" s="166">
        <v>0</v>
      </c>
      <c r="M51" s="125">
        <v>0</v>
      </c>
      <c r="N51" s="171">
        <v>0</v>
      </c>
      <c r="O51" s="125">
        <v>0</v>
      </c>
      <c r="P51" s="168">
        <v>0</v>
      </c>
    </row>
    <row r="52" spans="1:16" ht="24" customHeight="1">
      <c r="A52" s="232" t="s">
        <v>43</v>
      </c>
      <c r="B52" s="57" t="s">
        <v>80</v>
      </c>
      <c r="C52" s="169" t="s">
        <v>121</v>
      </c>
      <c r="D52" s="183">
        <f t="shared" si="13"/>
        <v>108</v>
      </c>
      <c r="E52" s="110">
        <f t="shared" si="11"/>
        <v>36</v>
      </c>
      <c r="F52" s="117">
        <f t="shared" si="12"/>
        <v>72</v>
      </c>
      <c r="G52" s="125">
        <v>38</v>
      </c>
      <c r="H52" s="125">
        <v>0</v>
      </c>
      <c r="I52" s="125">
        <v>0</v>
      </c>
      <c r="J52" s="125">
        <v>0</v>
      </c>
      <c r="K52" s="166">
        <v>0</v>
      </c>
      <c r="L52" s="166">
        <v>0</v>
      </c>
      <c r="M52" s="125">
        <v>0</v>
      </c>
      <c r="N52" s="171">
        <v>0</v>
      </c>
      <c r="O52" s="125">
        <v>72</v>
      </c>
      <c r="P52" s="168">
        <v>0</v>
      </c>
    </row>
    <row r="53" spans="1:16" ht="20.25">
      <c r="A53" s="232" t="s">
        <v>44</v>
      </c>
      <c r="B53" s="57" t="s">
        <v>45</v>
      </c>
      <c r="C53" s="191" t="s">
        <v>110</v>
      </c>
      <c r="D53" s="183">
        <f t="shared" si="13"/>
        <v>102</v>
      </c>
      <c r="E53" s="123">
        <f t="shared" si="11"/>
        <v>34</v>
      </c>
      <c r="F53" s="117">
        <f t="shared" si="12"/>
        <v>68</v>
      </c>
      <c r="G53" s="125">
        <v>48</v>
      </c>
      <c r="H53" s="125">
        <v>0</v>
      </c>
      <c r="I53" s="125">
        <v>0</v>
      </c>
      <c r="J53" s="125">
        <v>0</v>
      </c>
      <c r="K53" s="166">
        <v>48</v>
      </c>
      <c r="L53" s="166">
        <v>20</v>
      </c>
      <c r="M53" s="125">
        <v>0</v>
      </c>
      <c r="N53" s="171">
        <v>0</v>
      </c>
      <c r="O53" s="125">
        <v>0</v>
      </c>
      <c r="P53" s="168">
        <v>0</v>
      </c>
    </row>
    <row r="54" spans="1:16" ht="20.25">
      <c r="A54" s="319" t="s">
        <v>69</v>
      </c>
      <c r="B54" s="320" t="s">
        <v>95</v>
      </c>
      <c r="C54" s="172" t="s">
        <v>121</v>
      </c>
      <c r="D54" s="183">
        <f t="shared" si="13"/>
        <v>96</v>
      </c>
      <c r="E54" s="110">
        <f>F54*0.5</f>
        <v>32</v>
      </c>
      <c r="F54" s="114">
        <f>SUM(K54:P54)</f>
        <v>64</v>
      </c>
      <c r="G54" s="174">
        <v>28</v>
      </c>
      <c r="H54" s="128">
        <v>0</v>
      </c>
      <c r="I54" s="128">
        <v>0</v>
      </c>
      <c r="J54" s="128">
        <v>0</v>
      </c>
      <c r="K54" s="167">
        <v>0</v>
      </c>
      <c r="L54" s="173">
        <v>0</v>
      </c>
      <c r="M54" s="128">
        <v>0</v>
      </c>
      <c r="N54" s="171">
        <v>0</v>
      </c>
      <c r="O54" s="125">
        <v>64</v>
      </c>
      <c r="P54" s="192">
        <v>0</v>
      </c>
    </row>
    <row r="55" spans="1:16" ht="20.25">
      <c r="A55" s="321" t="s">
        <v>166</v>
      </c>
      <c r="B55" s="322" t="s">
        <v>91</v>
      </c>
      <c r="C55" s="169" t="s">
        <v>121</v>
      </c>
      <c r="D55" s="183">
        <f t="shared" si="13"/>
        <v>48</v>
      </c>
      <c r="E55" s="110">
        <f>F55*0.5</f>
        <v>16</v>
      </c>
      <c r="F55" s="117">
        <f>SUM(K55:P55)</f>
        <v>32</v>
      </c>
      <c r="G55" s="125">
        <v>10</v>
      </c>
      <c r="H55" s="125">
        <v>0</v>
      </c>
      <c r="I55" s="125">
        <v>0</v>
      </c>
      <c r="J55" s="125">
        <v>0</v>
      </c>
      <c r="K55" s="166">
        <v>32</v>
      </c>
      <c r="L55" s="166">
        <v>0</v>
      </c>
      <c r="M55" s="125">
        <v>0</v>
      </c>
      <c r="N55" s="125">
        <v>0</v>
      </c>
      <c r="O55" s="125">
        <v>0</v>
      </c>
      <c r="P55" s="168">
        <v>0</v>
      </c>
    </row>
    <row r="56" spans="1:16" ht="20.25">
      <c r="A56" s="319" t="s">
        <v>70</v>
      </c>
      <c r="B56" s="322" t="s">
        <v>92</v>
      </c>
      <c r="C56" s="169" t="s">
        <v>121</v>
      </c>
      <c r="D56" s="183">
        <f t="shared" si="13"/>
        <v>96</v>
      </c>
      <c r="E56" s="110">
        <f>F56*0.5</f>
        <v>32</v>
      </c>
      <c r="F56" s="117">
        <f>SUM(K56:P56)</f>
        <v>64</v>
      </c>
      <c r="G56" s="125">
        <v>32</v>
      </c>
      <c r="H56" s="125">
        <v>0</v>
      </c>
      <c r="I56" s="125">
        <v>0</v>
      </c>
      <c r="J56" s="125">
        <v>0</v>
      </c>
      <c r="K56" s="166">
        <v>0</v>
      </c>
      <c r="L56" s="166">
        <v>0</v>
      </c>
      <c r="M56" s="125">
        <v>0</v>
      </c>
      <c r="N56" s="125">
        <v>0</v>
      </c>
      <c r="O56" s="125">
        <v>64</v>
      </c>
      <c r="P56" s="168">
        <v>0</v>
      </c>
    </row>
    <row r="57" spans="1:16" ht="20.25">
      <c r="A57" s="319" t="s">
        <v>81</v>
      </c>
      <c r="B57" s="322" t="s">
        <v>93</v>
      </c>
      <c r="C57" s="169" t="s">
        <v>121</v>
      </c>
      <c r="D57" s="183">
        <f t="shared" si="13"/>
        <v>102</v>
      </c>
      <c r="E57" s="110">
        <f>F57*0.5</f>
        <v>34</v>
      </c>
      <c r="F57" s="117">
        <f>SUM(K57:P57)</f>
        <v>68</v>
      </c>
      <c r="G57" s="125">
        <v>22</v>
      </c>
      <c r="H57" s="125">
        <v>0</v>
      </c>
      <c r="I57" s="125">
        <v>0</v>
      </c>
      <c r="J57" s="125">
        <v>0</v>
      </c>
      <c r="K57" s="166">
        <v>0</v>
      </c>
      <c r="L57" s="166">
        <v>68</v>
      </c>
      <c r="M57" s="125">
        <v>0</v>
      </c>
      <c r="N57" s="125">
        <v>0</v>
      </c>
      <c r="O57" s="125">
        <v>0</v>
      </c>
      <c r="P57" s="168">
        <v>0</v>
      </c>
    </row>
    <row r="58" spans="1:16" ht="21" thickBot="1">
      <c r="A58" s="321" t="s">
        <v>167</v>
      </c>
      <c r="B58" s="322" t="s">
        <v>94</v>
      </c>
      <c r="C58" s="169" t="s">
        <v>121</v>
      </c>
      <c r="D58" s="183">
        <f t="shared" si="13"/>
        <v>54</v>
      </c>
      <c r="E58" s="110">
        <f>F58*0.5</f>
        <v>18</v>
      </c>
      <c r="F58" s="117">
        <f>SUM(K58:P58)</f>
        <v>36</v>
      </c>
      <c r="G58" s="125">
        <v>12</v>
      </c>
      <c r="H58" s="125">
        <v>0</v>
      </c>
      <c r="I58" s="125">
        <v>0</v>
      </c>
      <c r="J58" s="125">
        <v>0</v>
      </c>
      <c r="K58" s="166">
        <v>0</v>
      </c>
      <c r="L58" s="166">
        <v>0</v>
      </c>
      <c r="M58" s="125">
        <v>18</v>
      </c>
      <c r="N58" s="125">
        <v>18</v>
      </c>
      <c r="O58" s="125">
        <v>0</v>
      </c>
      <c r="P58" s="168">
        <v>0</v>
      </c>
    </row>
    <row r="59" spans="1:16" ht="21" thickBot="1">
      <c r="A59" s="61">
        <v>1</v>
      </c>
      <c r="B59" s="62">
        <v>2</v>
      </c>
      <c r="C59" s="21">
        <v>3</v>
      </c>
      <c r="D59" s="63">
        <v>4</v>
      </c>
      <c r="E59" s="64">
        <v>5</v>
      </c>
      <c r="F59" s="65">
        <v>6</v>
      </c>
      <c r="G59" s="61">
        <v>7</v>
      </c>
      <c r="H59" s="62">
        <v>8</v>
      </c>
      <c r="I59" s="66">
        <v>9</v>
      </c>
      <c r="J59" s="67">
        <v>10</v>
      </c>
      <c r="K59" s="76">
        <v>11</v>
      </c>
      <c r="L59" s="77">
        <v>12</v>
      </c>
      <c r="M59" s="68">
        <v>13</v>
      </c>
      <c r="N59" s="69">
        <v>14</v>
      </c>
      <c r="O59" s="66">
        <v>15</v>
      </c>
      <c r="P59" s="67">
        <v>16</v>
      </c>
    </row>
    <row r="60" spans="1:16" ht="21" thickBot="1">
      <c r="A60" s="139" t="s">
        <v>46</v>
      </c>
      <c r="B60" s="138" t="s">
        <v>48</v>
      </c>
      <c r="C60" s="180" t="s">
        <v>168</v>
      </c>
      <c r="D60" s="193">
        <f>SUM(D61,D65,D69,D72,D76,D79,D82)</f>
        <v>2706</v>
      </c>
      <c r="E60" s="193">
        <f>SUM(E61,E65,E69,E72,E76,E79,E82)</f>
        <v>734</v>
      </c>
      <c r="F60" s="193">
        <f>SUM(F61,F65,F69,F72,F76,F79,F82)</f>
        <v>1972</v>
      </c>
      <c r="G60" s="193">
        <f>SUM(G61,G65,G69,G72,G76,G79,G82)</f>
        <v>750</v>
      </c>
      <c r="H60" s="193">
        <f>SUM(H61,H65,H69,H72,H76,H79)</f>
        <v>40</v>
      </c>
      <c r="I60" s="193">
        <f>SUM(I61,I65,I69,I72,I76,I79)</f>
        <v>0</v>
      </c>
      <c r="J60" s="193">
        <f>SUM(J61,J65,J69,J72,J76,J79)</f>
        <v>0</v>
      </c>
      <c r="K60" s="193">
        <f aca="true" t="shared" si="14" ref="K60:P60">SUM(K61,K65,K69,K72,K76,K79,K82)</f>
        <v>0</v>
      </c>
      <c r="L60" s="193">
        <f t="shared" si="14"/>
        <v>348</v>
      </c>
      <c r="M60" s="193">
        <f t="shared" si="14"/>
        <v>316</v>
      </c>
      <c r="N60" s="193">
        <f t="shared" si="14"/>
        <v>676</v>
      </c>
      <c r="O60" s="193">
        <f t="shared" si="14"/>
        <v>632</v>
      </c>
      <c r="P60" s="193">
        <f t="shared" si="14"/>
        <v>0</v>
      </c>
    </row>
    <row r="61" spans="1:16" ht="61.5" thickBot="1">
      <c r="A61" s="140" t="s">
        <v>47</v>
      </c>
      <c r="B61" s="94" t="s">
        <v>87</v>
      </c>
      <c r="C61" s="194" t="s">
        <v>118</v>
      </c>
      <c r="D61" s="195">
        <f>SUM(D62:D64)</f>
        <v>468</v>
      </c>
      <c r="E61" s="195">
        <f>SUM(E62:E64)</f>
        <v>120</v>
      </c>
      <c r="F61" s="195">
        <f>SUM(F62:F64)</f>
        <v>348</v>
      </c>
      <c r="G61" s="195">
        <f>SUM(G62:G64)</f>
        <v>126</v>
      </c>
      <c r="H61" s="195">
        <f>SUM(H62:H64)</f>
        <v>0</v>
      </c>
      <c r="I61" s="196">
        <f aca="true" t="shared" si="15" ref="I61:P61">SUM(I62:I64)</f>
        <v>0</v>
      </c>
      <c r="J61" s="196">
        <f t="shared" si="15"/>
        <v>0</v>
      </c>
      <c r="K61" s="197">
        <f t="shared" si="15"/>
        <v>0</v>
      </c>
      <c r="L61" s="197">
        <f t="shared" si="15"/>
        <v>348</v>
      </c>
      <c r="M61" s="196">
        <f t="shared" si="15"/>
        <v>0</v>
      </c>
      <c r="N61" s="196">
        <f t="shared" si="15"/>
        <v>0</v>
      </c>
      <c r="O61" s="196">
        <f t="shared" si="15"/>
        <v>0</v>
      </c>
      <c r="P61" s="198">
        <f t="shared" si="15"/>
        <v>0</v>
      </c>
    </row>
    <row r="62" spans="1:16" ht="40.5">
      <c r="A62" s="141" t="s">
        <v>144</v>
      </c>
      <c r="B62" s="95" t="s">
        <v>76</v>
      </c>
      <c r="C62" s="172" t="s">
        <v>124</v>
      </c>
      <c r="D62" s="199">
        <f>SUM(E62:F62)</f>
        <v>360</v>
      </c>
      <c r="E62" s="42">
        <f>+F62/2</f>
        <v>120</v>
      </c>
      <c r="F62" s="177">
        <f>SUM(K62:P62)</f>
        <v>240</v>
      </c>
      <c r="G62" s="174">
        <v>126</v>
      </c>
      <c r="H62" s="174"/>
      <c r="I62" s="153">
        <v>0</v>
      </c>
      <c r="J62" s="153">
        <v>0</v>
      </c>
      <c r="K62" s="185">
        <v>0</v>
      </c>
      <c r="L62" s="173">
        <v>240</v>
      </c>
      <c r="M62" s="153">
        <v>0</v>
      </c>
      <c r="N62" s="153">
        <v>0</v>
      </c>
      <c r="O62" s="153">
        <v>0</v>
      </c>
      <c r="P62" s="168">
        <v>0</v>
      </c>
    </row>
    <row r="63" spans="1:16" ht="20.25">
      <c r="A63" s="142" t="s">
        <v>156</v>
      </c>
      <c r="B63" s="96" t="s">
        <v>96</v>
      </c>
      <c r="C63" s="155" t="s">
        <v>121</v>
      </c>
      <c r="D63" s="156">
        <f>SUM(E63:F63)</f>
        <v>36</v>
      </c>
      <c r="E63" s="33"/>
      <c r="F63" s="117">
        <f>SUM(K63:P63)</f>
        <v>36</v>
      </c>
      <c r="G63" s="125"/>
      <c r="H63" s="125"/>
      <c r="I63" s="125">
        <v>0</v>
      </c>
      <c r="J63" s="125">
        <v>0</v>
      </c>
      <c r="K63" s="125">
        <v>0</v>
      </c>
      <c r="L63" s="166">
        <v>36</v>
      </c>
      <c r="M63" s="125">
        <v>0</v>
      </c>
      <c r="N63" s="125">
        <v>0</v>
      </c>
      <c r="O63" s="125">
        <v>0</v>
      </c>
      <c r="P63" s="153">
        <v>0</v>
      </c>
    </row>
    <row r="64" spans="1:16" ht="51.75" customHeight="1" thickBot="1">
      <c r="A64" s="142" t="s">
        <v>72</v>
      </c>
      <c r="B64" s="104" t="s">
        <v>139</v>
      </c>
      <c r="C64" s="200" t="s">
        <v>121</v>
      </c>
      <c r="D64" s="117">
        <f>SUM(I64:P64)</f>
        <v>72</v>
      </c>
      <c r="E64" s="125"/>
      <c r="F64" s="117">
        <f>SUM(K64:P64)</f>
        <v>72</v>
      </c>
      <c r="G64" s="117"/>
      <c r="H64" s="125"/>
      <c r="I64" s="125">
        <v>0</v>
      </c>
      <c r="J64" s="125">
        <v>0</v>
      </c>
      <c r="K64" s="166">
        <v>0</v>
      </c>
      <c r="L64" s="166">
        <v>72</v>
      </c>
      <c r="M64" s="125">
        <v>0</v>
      </c>
      <c r="N64" s="125">
        <v>0</v>
      </c>
      <c r="O64" s="125">
        <v>0</v>
      </c>
      <c r="P64" s="168">
        <v>0</v>
      </c>
    </row>
    <row r="65" spans="1:16" ht="80.25" customHeight="1" thickBot="1">
      <c r="A65" s="140" t="s">
        <v>49</v>
      </c>
      <c r="B65" s="94" t="s">
        <v>88</v>
      </c>
      <c r="C65" s="201" t="s">
        <v>118</v>
      </c>
      <c r="D65" s="195">
        <f>SUM(D66:D68)</f>
        <v>360</v>
      </c>
      <c r="E65" s="195">
        <f>SUM(E66:E68)</f>
        <v>96</v>
      </c>
      <c r="F65" s="195">
        <f>SUM(F66:F68)</f>
        <v>264</v>
      </c>
      <c r="G65" s="195">
        <f>SUM(G66:G68)</f>
        <v>96</v>
      </c>
      <c r="H65" s="195">
        <f>SUM(H66:H68)</f>
        <v>0</v>
      </c>
      <c r="I65" s="196">
        <f aca="true" t="shared" si="16" ref="I65:P65">SUM(I66:I68)</f>
        <v>0</v>
      </c>
      <c r="J65" s="196">
        <f t="shared" si="16"/>
        <v>0</v>
      </c>
      <c r="K65" s="197">
        <f t="shared" si="16"/>
        <v>0</v>
      </c>
      <c r="L65" s="197">
        <f t="shared" si="16"/>
        <v>0</v>
      </c>
      <c r="M65" s="196">
        <f t="shared" si="16"/>
        <v>264</v>
      </c>
      <c r="N65" s="196">
        <f t="shared" si="16"/>
        <v>0</v>
      </c>
      <c r="O65" s="196">
        <f t="shared" si="16"/>
        <v>0</v>
      </c>
      <c r="P65" s="165">
        <f t="shared" si="16"/>
        <v>0</v>
      </c>
    </row>
    <row r="66" spans="1:16" ht="40.5">
      <c r="A66" s="143" t="s">
        <v>145</v>
      </c>
      <c r="B66" s="95" t="s">
        <v>60</v>
      </c>
      <c r="C66" s="308" t="s">
        <v>198</v>
      </c>
      <c r="D66" s="183">
        <f>SUM(E66:F66)</f>
        <v>141</v>
      </c>
      <c r="E66" s="33">
        <f>+F66/2</f>
        <v>47</v>
      </c>
      <c r="F66" s="117">
        <f>SUM(K66:P66)</f>
        <v>94</v>
      </c>
      <c r="G66" s="128">
        <v>50</v>
      </c>
      <c r="H66" s="128"/>
      <c r="I66" s="125">
        <v>0</v>
      </c>
      <c r="J66" s="125">
        <v>0</v>
      </c>
      <c r="K66" s="166">
        <v>0</v>
      </c>
      <c r="L66" s="166">
        <v>0</v>
      </c>
      <c r="M66" s="128">
        <v>94</v>
      </c>
      <c r="N66" s="125">
        <v>0</v>
      </c>
      <c r="O66" s="125">
        <v>0</v>
      </c>
      <c r="P66" s="168">
        <v>0</v>
      </c>
    </row>
    <row r="67" spans="1:16" ht="40.5">
      <c r="A67" s="144" t="s">
        <v>146</v>
      </c>
      <c r="B67" s="97" t="s">
        <v>61</v>
      </c>
      <c r="C67" s="309"/>
      <c r="D67" s="183">
        <f>SUM(E67:F67)</f>
        <v>147</v>
      </c>
      <c r="E67" s="33">
        <f>+F67/2</f>
        <v>49</v>
      </c>
      <c r="F67" s="177">
        <f>SUM(K67:P67)</f>
        <v>98</v>
      </c>
      <c r="G67" s="177">
        <v>46</v>
      </c>
      <c r="H67" s="153"/>
      <c r="I67" s="125">
        <v>0</v>
      </c>
      <c r="J67" s="125">
        <v>0</v>
      </c>
      <c r="K67" s="166">
        <v>0</v>
      </c>
      <c r="L67" s="166">
        <v>0</v>
      </c>
      <c r="M67" s="153">
        <v>98</v>
      </c>
      <c r="N67" s="125">
        <v>0</v>
      </c>
      <c r="O67" s="125">
        <v>0</v>
      </c>
      <c r="P67" s="168">
        <v>0</v>
      </c>
    </row>
    <row r="68" spans="1:16" ht="41.25" thickBot="1">
      <c r="A68" s="141" t="s">
        <v>73</v>
      </c>
      <c r="B68" s="54" t="s">
        <v>139</v>
      </c>
      <c r="C68" s="202" t="s">
        <v>121</v>
      </c>
      <c r="D68" s="117">
        <f>SUM(I68:P68)</f>
        <v>72</v>
      </c>
      <c r="E68" s="179"/>
      <c r="F68" s="203">
        <f>SUM(K68:P68)</f>
        <v>72</v>
      </c>
      <c r="G68" s="203"/>
      <c r="H68" s="179"/>
      <c r="I68" s="125">
        <v>0</v>
      </c>
      <c r="J68" s="125">
        <v>0</v>
      </c>
      <c r="K68" s="166">
        <v>0</v>
      </c>
      <c r="L68" s="166">
        <v>0</v>
      </c>
      <c r="M68" s="179">
        <v>72</v>
      </c>
      <c r="N68" s="125">
        <v>0</v>
      </c>
      <c r="O68" s="125">
        <v>0</v>
      </c>
      <c r="P68" s="168">
        <v>0</v>
      </c>
    </row>
    <row r="69" spans="1:16" ht="41.25" thickBot="1">
      <c r="A69" s="139" t="s">
        <v>50</v>
      </c>
      <c r="B69" s="98" t="s">
        <v>62</v>
      </c>
      <c r="C69" s="194" t="s">
        <v>118</v>
      </c>
      <c r="D69" s="181">
        <f>SUM(D70:D71)</f>
        <v>228</v>
      </c>
      <c r="E69" s="181">
        <f>SUM(E70:E71)</f>
        <v>64</v>
      </c>
      <c r="F69" s="181">
        <f>SUM(F70:F71)</f>
        <v>164</v>
      </c>
      <c r="G69" s="181">
        <f>SUM(G70:G71)</f>
        <v>76</v>
      </c>
      <c r="H69" s="181">
        <f>SUM(H70:H71)</f>
        <v>0</v>
      </c>
      <c r="I69" s="164">
        <f aca="true" t="shared" si="17" ref="I69:P69">SUM(I70:I71)</f>
        <v>0</v>
      </c>
      <c r="J69" s="164">
        <f t="shared" si="17"/>
        <v>0</v>
      </c>
      <c r="K69" s="163">
        <f t="shared" si="17"/>
        <v>0</v>
      </c>
      <c r="L69" s="163">
        <f t="shared" si="17"/>
        <v>0</v>
      </c>
      <c r="M69" s="164">
        <f t="shared" si="17"/>
        <v>0</v>
      </c>
      <c r="N69" s="164">
        <f t="shared" si="17"/>
        <v>164</v>
      </c>
      <c r="O69" s="164">
        <f t="shared" si="17"/>
        <v>0</v>
      </c>
      <c r="P69" s="165">
        <f t="shared" si="17"/>
        <v>0</v>
      </c>
    </row>
    <row r="70" spans="1:16" ht="40.5">
      <c r="A70" s="143" t="s">
        <v>147</v>
      </c>
      <c r="B70" s="99" t="s">
        <v>89</v>
      </c>
      <c r="C70" s="129" t="s">
        <v>121</v>
      </c>
      <c r="D70" s="183">
        <f>SUM(E70:F70)</f>
        <v>192</v>
      </c>
      <c r="E70" s="33">
        <f>+F70/2</f>
        <v>64</v>
      </c>
      <c r="F70" s="117">
        <f>SUM(K70:P70)</f>
        <v>128</v>
      </c>
      <c r="G70" s="128">
        <v>76</v>
      </c>
      <c r="H70" s="204"/>
      <c r="I70" s="125">
        <v>0</v>
      </c>
      <c r="J70" s="125">
        <v>0</v>
      </c>
      <c r="K70" s="166">
        <v>0</v>
      </c>
      <c r="L70" s="166">
        <v>0</v>
      </c>
      <c r="M70" s="125">
        <v>0</v>
      </c>
      <c r="N70" s="128">
        <v>128</v>
      </c>
      <c r="O70" s="125">
        <v>0</v>
      </c>
      <c r="P70" s="168">
        <v>0</v>
      </c>
    </row>
    <row r="71" spans="1:16" ht="21" thickBot="1">
      <c r="A71" s="141" t="s">
        <v>152</v>
      </c>
      <c r="B71" s="100" t="s">
        <v>96</v>
      </c>
      <c r="C71" s="205" t="s">
        <v>121</v>
      </c>
      <c r="D71" s="117">
        <f>SUM(I71:P71)</f>
        <v>36</v>
      </c>
      <c r="E71" s="206"/>
      <c r="F71" s="117">
        <f>SUM(K71:P71)</f>
        <v>36</v>
      </c>
      <c r="G71" s="117"/>
      <c r="H71" s="206"/>
      <c r="I71" s="125">
        <v>0</v>
      </c>
      <c r="J71" s="125">
        <v>0</v>
      </c>
      <c r="K71" s="166">
        <v>0</v>
      </c>
      <c r="L71" s="166">
        <v>0</v>
      </c>
      <c r="M71" s="125">
        <v>0</v>
      </c>
      <c r="N71" s="174">
        <v>36</v>
      </c>
      <c r="O71" s="125">
        <v>0</v>
      </c>
      <c r="P71" s="168">
        <v>0</v>
      </c>
    </row>
    <row r="72" spans="1:16" ht="41.25" thickBot="1">
      <c r="A72" s="139" t="s">
        <v>63</v>
      </c>
      <c r="B72" s="98" t="s">
        <v>64</v>
      </c>
      <c r="C72" s="194" t="s">
        <v>118</v>
      </c>
      <c r="D72" s="181">
        <f aca="true" t="shared" si="18" ref="D72:P72">SUM(D73:D75)</f>
        <v>468</v>
      </c>
      <c r="E72" s="60">
        <f t="shared" si="18"/>
        <v>120</v>
      </c>
      <c r="F72" s="60">
        <f t="shared" si="18"/>
        <v>348</v>
      </c>
      <c r="G72" s="60">
        <f t="shared" si="18"/>
        <v>90</v>
      </c>
      <c r="H72" s="65">
        <f t="shared" si="18"/>
        <v>20</v>
      </c>
      <c r="I72" s="164">
        <f t="shared" si="18"/>
        <v>0</v>
      </c>
      <c r="J72" s="164">
        <f t="shared" si="18"/>
        <v>0</v>
      </c>
      <c r="K72" s="163">
        <f t="shared" si="18"/>
        <v>0</v>
      </c>
      <c r="L72" s="163">
        <f t="shared" si="18"/>
        <v>0</v>
      </c>
      <c r="M72" s="164">
        <f t="shared" si="18"/>
        <v>0</v>
      </c>
      <c r="N72" s="164">
        <f t="shared" si="18"/>
        <v>0</v>
      </c>
      <c r="O72" s="164">
        <f t="shared" si="18"/>
        <v>348</v>
      </c>
      <c r="P72" s="165">
        <f t="shared" si="18"/>
        <v>0</v>
      </c>
    </row>
    <row r="73" spans="1:16" ht="20.25">
      <c r="A73" s="141" t="s">
        <v>148</v>
      </c>
      <c r="B73" s="99" t="s">
        <v>65</v>
      </c>
      <c r="C73" s="308" t="s">
        <v>198</v>
      </c>
      <c r="D73" s="183">
        <f>SUM(E73:F73)</f>
        <v>216</v>
      </c>
      <c r="E73" s="33">
        <f>+F73/2</f>
        <v>72</v>
      </c>
      <c r="F73" s="117">
        <f>SUM(K73:P73)</f>
        <v>144</v>
      </c>
      <c r="G73" s="128">
        <v>50</v>
      </c>
      <c r="H73" s="125"/>
      <c r="I73" s="125">
        <v>0</v>
      </c>
      <c r="J73" s="125">
        <v>0</v>
      </c>
      <c r="K73" s="166">
        <v>0</v>
      </c>
      <c r="L73" s="166">
        <v>0</v>
      </c>
      <c r="M73" s="125">
        <v>0</v>
      </c>
      <c r="N73" s="125">
        <v>0</v>
      </c>
      <c r="O73" s="125">
        <v>144</v>
      </c>
      <c r="P73" s="168">
        <v>0</v>
      </c>
    </row>
    <row r="74" spans="1:16" ht="20.25">
      <c r="A74" s="144" t="s">
        <v>149</v>
      </c>
      <c r="B74" s="57" t="s">
        <v>66</v>
      </c>
      <c r="C74" s="309"/>
      <c r="D74" s="183">
        <f>SUM(E74:F74)</f>
        <v>144</v>
      </c>
      <c r="E74" s="33">
        <f>+F74/2</f>
        <v>48</v>
      </c>
      <c r="F74" s="117">
        <f>SUM(K74:P74)</f>
        <v>96</v>
      </c>
      <c r="G74" s="125">
        <v>40</v>
      </c>
      <c r="H74" s="125">
        <v>20</v>
      </c>
      <c r="I74" s="125">
        <v>0</v>
      </c>
      <c r="J74" s="125">
        <v>0</v>
      </c>
      <c r="K74" s="166">
        <v>0</v>
      </c>
      <c r="L74" s="166">
        <v>0</v>
      </c>
      <c r="M74" s="125">
        <v>0</v>
      </c>
      <c r="N74" s="125">
        <v>0</v>
      </c>
      <c r="O74" s="125">
        <v>96</v>
      </c>
      <c r="P74" s="168">
        <v>0</v>
      </c>
    </row>
    <row r="75" spans="1:16" ht="41.25" thickBot="1">
      <c r="A75" s="141" t="s">
        <v>127</v>
      </c>
      <c r="B75" s="54" t="s">
        <v>139</v>
      </c>
      <c r="C75" s="202" t="s">
        <v>121</v>
      </c>
      <c r="D75" s="117">
        <f>SUM(I75:P75)</f>
        <v>108</v>
      </c>
      <c r="E75" s="206"/>
      <c r="F75" s="117">
        <f>SUM(K75:P75)</f>
        <v>108</v>
      </c>
      <c r="G75" s="117"/>
      <c r="H75" s="206"/>
      <c r="I75" s="125">
        <v>0</v>
      </c>
      <c r="J75" s="125">
        <v>0</v>
      </c>
      <c r="K75" s="166">
        <v>0</v>
      </c>
      <c r="L75" s="166">
        <v>0</v>
      </c>
      <c r="M75" s="125">
        <v>0</v>
      </c>
      <c r="N75" s="125">
        <v>0</v>
      </c>
      <c r="O75" s="125">
        <v>108</v>
      </c>
      <c r="P75" s="168">
        <v>0</v>
      </c>
    </row>
    <row r="76" spans="1:16" ht="41.25" thickBot="1">
      <c r="A76" s="139" t="s">
        <v>67</v>
      </c>
      <c r="B76" s="101" t="s">
        <v>83</v>
      </c>
      <c r="C76" s="194" t="s">
        <v>118</v>
      </c>
      <c r="D76" s="207">
        <f>SUM(D77:D78)</f>
        <v>660</v>
      </c>
      <c r="E76" s="207">
        <f>SUM(E77:E78)</f>
        <v>184</v>
      </c>
      <c r="F76" s="207">
        <f>SUM(F77:F78)</f>
        <v>476</v>
      </c>
      <c r="G76" s="207">
        <f>SUM(G77:G78)</f>
        <v>198</v>
      </c>
      <c r="H76" s="207">
        <f>SUM(H77:H78)</f>
        <v>20</v>
      </c>
      <c r="I76" s="165">
        <f aca="true" t="shared" si="19" ref="I76:N76">SUM(I77:I78)</f>
        <v>0</v>
      </c>
      <c r="J76" s="165">
        <f t="shared" si="19"/>
        <v>0</v>
      </c>
      <c r="K76" s="208">
        <f t="shared" si="19"/>
        <v>0</v>
      </c>
      <c r="L76" s="208">
        <f t="shared" si="19"/>
        <v>0</v>
      </c>
      <c r="M76" s="165">
        <f t="shared" si="19"/>
        <v>0</v>
      </c>
      <c r="N76" s="165">
        <f t="shared" si="19"/>
        <v>476</v>
      </c>
      <c r="O76" s="165">
        <f>SUM(O77:O78)</f>
        <v>0</v>
      </c>
      <c r="P76" s="165">
        <f>SUM(P77:P78)</f>
        <v>0</v>
      </c>
    </row>
    <row r="77" spans="1:16" ht="40.5">
      <c r="A77" s="143" t="s">
        <v>150</v>
      </c>
      <c r="B77" s="102" t="s">
        <v>84</v>
      </c>
      <c r="C77" s="209" t="s">
        <v>124</v>
      </c>
      <c r="D77" s="183">
        <f>SUM(E77:F77)</f>
        <v>552</v>
      </c>
      <c r="E77" s="33">
        <f>+F77/2</f>
        <v>184</v>
      </c>
      <c r="F77" s="117">
        <f>SUM(K77:P77)</f>
        <v>368</v>
      </c>
      <c r="G77" s="167">
        <v>198</v>
      </c>
      <c r="H77" s="167">
        <v>20</v>
      </c>
      <c r="I77" s="125">
        <v>0</v>
      </c>
      <c r="J77" s="125">
        <v>0</v>
      </c>
      <c r="K77" s="166">
        <v>0</v>
      </c>
      <c r="L77" s="166">
        <v>0</v>
      </c>
      <c r="M77" s="125">
        <v>0</v>
      </c>
      <c r="N77" s="125">
        <v>368</v>
      </c>
      <c r="O77" s="210">
        <v>0</v>
      </c>
      <c r="P77" s="168">
        <v>0</v>
      </c>
    </row>
    <row r="78" spans="1:16" ht="41.25" thickBot="1">
      <c r="A78" s="145" t="s">
        <v>153</v>
      </c>
      <c r="B78" s="57" t="s">
        <v>139</v>
      </c>
      <c r="C78" s="211" t="s">
        <v>121</v>
      </c>
      <c r="D78" s="117">
        <f>SUM(I78:P78)</f>
        <v>108</v>
      </c>
      <c r="E78" s="212"/>
      <c r="F78" s="117">
        <f>SUM(K78:P78)</f>
        <v>108</v>
      </c>
      <c r="G78" s="117"/>
      <c r="H78" s="212"/>
      <c r="I78" s="125">
        <v>0</v>
      </c>
      <c r="J78" s="125">
        <v>0</v>
      </c>
      <c r="K78" s="166">
        <v>0</v>
      </c>
      <c r="L78" s="166">
        <v>0</v>
      </c>
      <c r="M78" s="125">
        <v>0</v>
      </c>
      <c r="N78" s="125">
        <v>108</v>
      </c>
      <c r="O78" s="213">
        <v>0</v>
      </c>
      <c r="P78" s="168">
        <v>0</v>
      </c>
    </row>
    <row r="79" spans="1:16" ht="21" thickBot="1">
      <c r="A79" s="139" t="s">
        <v>85</v>
      </c>
      <c r="B79" s="101" t="s">
        <v>141</v>
      </c>
      <c r="C79" s="194" t="s">
        <v>118</v>
      </c>
      <c r="D79" s="181">
        <f>SUM(D80:D81)</f>
        <v>114</v>
      </c>
      <c r="E79" s="181">
        <f>SUM(E80:E81)</f>
        <v>26</v>
      </c>
      <c r="F79" s="181">
        <f>SUM(F80:F81)</f>
        <v>88</v>
      </c>
      <c r="G79" s="181">
        <f>SUM(G80:G81)</f>
        <v>40</v>
      </c>
      <c r="H79" s="181">
        <f>SUM(H80:H85)</f>
        <v>0</v>
      </c>
      <c r="I79" s="164">
        <f>SUM(I80:I85)</f>
        <v>0</v>
      </c>
      <c r="J79" s="164">
        <f>SUM(J80:J85)</f>
        <v>0</v>
      </c>
      <c r="K79" s="163">
        <f>SUM(K80:K85)</f>
        <v>0</v>
      </c>
      <c r="L79" s="163">
        <f>SUM(L80:L85)</f>
        <v>0</v>
      </c>
      <c r="M79" s="164">
        <f>SUM(M80:M81)</f>
        <v>52</v>
      </c>
      <c r="N79" s="164">
        <f>SUM(N80:N81)</f>
        <v>36</v>
      </c>
      <c r="O79" s="164">
        <f>SUM(O80:O81)</f>
        <v>0</v>
      </c>
      <c r="P79" s="164">
        <f>SUM(P80:P81)</f>
        <v>0</v>
      </c>
    </row>
    <row r="80" spans="1:16" ht="20.25" customHeight="1">
      <c r="A80" s="143" t="s">
        <v>151</v>
      </c>
      <c r="B80" s="103" t="s">
        <v>142</v>
      </c>
      <c r="C80" s="129" t="s">
        <v>121</v>
      </c>
      <c r="D80" s="183">
        <f>SUM(E80:F80)</f>
        <v>78</v>
      </c>
      <c r="E80" s="33">
        <f>+F80/2</f>
        <v>26</v>
      </c>
      <c r="F80" s="117">
        <f>SUM(K80:P80)</f>
        <v>52</v>
      </c>
      <c r="G80" s="173">
        <v>40</v>
      </c>
      <c r="H80" s="214"/>
      <c r="I80" s="125">
        <v>0</v>
      </c>
      <c r="J80" s="125">
        <v>0</v>
      </c>
      <c r="K80" s="166">
        <v>0</v>
      </c>
      <c r="L80" s="166">
        <v>0</v>
      </c>
      <c r="M80" s="125">
        <v>52</v>
      </c>
      <c r="N80" s="125">
        <v>0</v>
      </c>
      <c r="O80" s="125">
        <v>0</v>
      </c>
      <c r="P80" s="168">
        <v>0</v>
      </c>
    </row>
    <row r="81" spans="1:16" ht="20.25" customHeight="1" thickBot="1">
      <c r="A81" s="146" t="s">
        <v>154</v>
      </c>
      <c r="B81" s="104" t="s">
        <v>96</v>
      </c>
      <c r="C81" s="155" t="s">
        <v>121</v>
      </c>
      <c r="D81" s="215">
        <f>SUM(I81:P81)</f>
        <v>36</v>
      </c>
      <c r="E81" s="153"/>
      <c r="F81" s="177">
        <f>SUM(K81:P81)</f>
        <v>36</v>
      </c>
      <c r="G81" s="117"/>
      <c r="H81" s="125"/>
      <c r="I81" s="153">
        <v>0</v>
      </c>
      <c r="J81" s="153">
        <v>0</v>
      </c>
      <c r="K81" s="185">
        <v>0</v>
      </c>
      <c r="L81" s="185">
        <v>0</v>
      </c>
      <c r="M81" s="153">
        <v>0</v>
      </c>
      <c r="N81" s="153">
        <v>36</v>
      </c>
      <c r="O81" s="153">
        <v>0</v>
      </c>
      <c r="P81" s="216">
        <v>0</v>
      </c>
    </row>
    <row r="82" spans="1:16" ht="20.25" customHeight="1" thickBot="1">
      <c r="A82" s="323" t="s">
        <v>157</v>
      </c>
      <c r="B82" s="324" t="s">
        <v>158</v>
      </c>
      <c r="C82" s="217" t="s">
        <v>160</v>
      </c>
      <c r="D82" s="181">
        <f>SUM(D83:D85)</f>
        <v>408</v>
      </c>
      <c r="E82" s="181">
        <f>SUM(E83:E85)</f>
        <v>124</v>
      </c>
      <c r="F82" s="181">
        <f>SUM(F83:F85)</f>
        <v>284</v>
      </c>
      <c r="G82" s="181">
        <f>SUM(G83:G85)</f>
        <v>124</v>
      </c>
      <c r="H82" s="181">
        <f>SUM(H83:H85)</f>
        <v>0</v>
      </c>
      <c r="I82" s="164">
        <f>SUM(I83:I88)</f>
        <v>0</v>
      </c>
      <c r="J82" s="164">
        <f>SUM(J83:J88)</f>
        <v>0</v>
      </c>
      <c r="K82" s="164">
        <f>SUM(K83:K88)</f>
        <v>0</v>
      </c>
      <c r="L82" s="164">
        <f>SUM(L83:L88)</f>
        <v>0</v>
      </c>
      <c r="M82" s="164">
        <f>SUM(M83:M85)</f>
        <v>0</v>
      </c>
      <c r="N82" s="164">
        <f>SUM(N83:N85)</f>
        <v>0</v>
      </c>
      <c r="O82" s="164">
        <f>SUM(O83:O85)</f>
        <v>284</v>
      </c>
      <c r="P82" s="164">
        <f>SUM(P83:P85)</f>
        <v>0</v>
      </c>
    </row>
    <row r="83" spans="1:16" ht="20.25" customHeight="1">
      <c r="A83" s="325" t="s">
        <v>159</v>
      </c>
      <c r="B83" s="326" t="s">
        <v>161</v>
      </c>
      <c r="C83" s="155" t="s">
        <v>121</v>
      </c>
      <c r="D83" s="183">
        <f>SUM(E83:F83)</f>
        <v>246</v>
      </c>
      <c r="E83" s="33">
        <f>+F83/2</f>
        <v>82</v>
      </c>
      <c r="F83" s="117">
        <f>SUM(K83:P83)</f>
        <v>164</v>
      </c>
      <c r="G83" s="166">
        <v>72</v>
      </c>
      <c r="H83" s="218"/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164</v>
      </c>
      <c r="P83" s="153">
        <v>0</v>
      </c>
    </row>
    <row r="84" spans="1:16" ht="20.25" customHeight="1" thickBot="1">
      <c r="A84" s="327" t="s">
        <v>162</v>
      </c>
      <c r="B84" s="328" t="s">
        <v>164</v>
      </c>
      <c r="C84" s="155" t="s">
        <v>124</v>
      </c>
      <c r="D84" s="183">
        <f>SUM(E84:F84)</f>
        <v>126</v>
      </c>
      <c r="E84" s="33">
        <f>+F84/2</f>
        <v>42</v>
      </c>
      <c r="F84" s="117">
        <f>SUM(K84:P84)</f>
        <v>84</v>
      </c>
      <c r="G84" s="166">
        <v>52</v>
      </c>
      <c r="H84" s="218"/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84</v>
      </c>
      <c r="P84" s="153">
        <v>0</v>
      </c>
    </row>
    <row r="85" spans="1:16" ht="23.25" customHeight="1" thickBot="1">
      <c r="A85" s="327" t="s">
        <v>163</v>
      </c>
      <c r="B85" s="328" t="s">
        <v>96</v>
      </c>
      <c r="C85" s="155" t="s">
        <v>121</v>
      </c>
      <c r="D85" s="183">
        <f>SUM(E85:F85)</f>
        <v>36</v>
      </c>
      <c r="E85" s="153"/>
      <c r="F85" s="177">
        <f>SUM(K85:P85)</f>
        <v>36</v>
      </c>
      <c r="G85" s="117"/>
      <c r="H85" s="125"/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36</v>
      </c>
      <c r="P85" s="153">
        <v>0</v>
      </c>
    </row>
    <row r="86" spans="1:16" ht="21" thickBot="1">
      <c r="A86" s="147"/>
      <c r="B86" s="105" t="s">
        <v>98</v>
      </c>
      <c r="C86" s="219" t="s">
        <v>173</v>
      </c>
      <c r="D86" s="220">
        <f>SUM(D10,D29,D37,D40)</f>
        <v>7740</v>
      </c>
      <c r="E86" s="220">
        <f>SUM(E10,E29,E37,E40)</f>
        <v>2412</v>
      </c>
      <c r="F86" s="220">
        <f>SUM(F10,F29,F37,F40)</f>
        <v>5328</v>
      </c>
      <c r="G86" s="220">
        <f>SUM(G10,G29,G37,G40)</f>
        <v>2194</v>
      </c>
      <c r="H86" s="220">
        <f>SUM(H12:H20,H22:H27,H30:H36,H38:H39,H42:H58,H62:H64,H66:H68,H70:H71,H73:H74,H75,H77:H78,H80:H85)</f>
        <v>60</v>
      </c>
      <c r="I86" s="221">
        <f>SUM(I12:I20,I22:I27,I30:I36,I38:I39,I42:I58,I62:I64,I66:I68,I70:I71,I73:I74,I75,I77:I78,I80:I85)</f>
        <v>612</v>
      </c>
      <c r="J86" s="221">
        <f>SUM(J12:J20,J22:J27,J30:J36,J38:J39,J42:J58,J62:J64,J66:J68,J70:J71,J73:J74,J75,J77:J78,J80:J85)</f>
        <v>792</v>
      </c>
      <c r="K86" s="222">
        <f>SUM(K12:K20,K22:K27,K30:K36,K38:K39,K42:K58,K62:K64,K66:K68,K70:K71,K73:K74,K75,K77:K78,K80:K85)</f>
        <v>576</v>
      </c>
      <c r="L86" s="222">
        <f>SUM(L12:L20,L22:L27,L30:L36,L38:L39,L42:L58,L62:L64,L66:L68,L70:L71,L73:L74,L75,L77:L78,L80:L85)</f>
        <v>846</v>
      </c>
      <c r="M86" s="221">
        <f>SUM(M12:M20,M22:M27,M30:M36,M38:M39,M42:M58,M62:M64,M66:M68,M70:M71,M73:M74,M75,M77:M78,M80:M81,M83:M84)</f>
        <v>570</v>
      </c>
      <c r="N86" s="221">
        <f>SUM(N12:N20,N22:N27,N30:N36,N38:N39,N42:N58,N62:N64,N66:N68,N70:N71,N73:N75,N77:N78,N80:N81,N83:N85)</f>
        <v>852</v>
      </c>
      <c r="O86" s="221">
        <f>SUM(O12:O20,O22:O27,O30:O36,O38:O39,O42:O58,O62:O64,O66:O68,O70:O71,O73:O75,O77:O78,O80:O81,O83:O85)</f>
        <v>1080</v>
      </c>
      <c r="P86" s="221">
        <f>SUM(P12:P20,P22:P27,P30:P36,P38:P39,P42:P58,P62:P64,P66:P68,P70:P71,P73:P74,P75,P77:P78,P80:P85)</f>
        <v>0</v>
      </c>
    </row>
    <row r="87" spans="1:16" ht="20.25">
      <c r="A87" s="148" t="s">
        <v>99</v>
      </c>
      <c r="B87" s="106" t="s">
        <v>155</v>
      </c>
      <c r="C87" s="113"/>
      <c r="D87" s="223"/>
      <c r="E87" s="128"/>
      <c r="F87" s="128"/>
      <c r="G87" s="128"/>
      <c r="H87" s="128"/>
      <c r="I87" s="128"/>
      <c r="J87" s="128"/>
      <c r="K87" s="167"/>
      <c r="L87" s="167"/>
      <c r="M87" s="128"/>
      <c r="N87" s="224"/>
      <c r="O87" s="29"/>
      <c r="P87" s="46" t="s">
        <v>111</v>
      </c>
    </row>
    <row r="88" spans="1:16" ht="21" thickBot="1">
      <c r="A88" s="149" t="s">
        <v>100</v>
      </c>
      <c r="B88" s="107" t="s">
        <v>101</v>
      </c>
      <c r="C88" s="225"/>
      <c r="D88" s="226"/>
      <c r="E88" s="153"/>
      <c r="F88" s="153"/>
      <c r="G88" s="153"/>
      <c r="H88" s="153"/>
      <c r="I88" s="153"/>
      <c r="J88" s="153"/>
      <c r="K88" s="185"/>
      <c r="L88" s="185"/>
      <c r="M88" s="153"/>
      <c r="N88" s="227"/>
      <c r="O88" s="44"/>
      <c r="P88" s="45" t="s">
        <v>112</v>
      </c>
    </row>
    <row r="89" spans="1:16" ht="90.75" customHeight="1">
      <c r="A89" s="246" t="s">
        <v>194</v>
      </c>
      <c r="B89" s="247"/>
      <c r="C89" s="247"/>
      <c r="D89" s="247"/>
      <c r="E89" s="248"/>
      <c r="F89" s="256" t="s">
        <v>102</v>
      </c>
      <c r="G89" s="317" t="s">
        <v>103</v>
      </c>
      <c r="H89" s="318"/>
      <c r="I89" s="242">
        <v>612</v>
      </c>
      <c r="J89" s="242">
        <v>792</v>
      </c>
      <c r="K89" s="243">
        <f>SUM(K12:K20,K22:K27,K30:K36,K38:K39,K42:K58,K62,K66,K67,K70,K73:K74,K77,K80)</f>
        <v>576</v>
      </c>
      <c r="L89" s="243">
        <f>SUM(L12:L20,L22:L27,L30:L36,L38:L39,L42:L58,L62,L66,L67,L70,L73:L74,L77,L80)</f>
        <v>738</v>
      </c>
      <c r="M89" s="242">
        <f>SUM(M12:M20,M22:M27,M30:M36,M38:M39,M42:M58,M62,M66,M67,M70,M73:M74,M77,M80,M83,M84)</f>
        <v>498</v>
      </c>
      <c r="N89" s="242">
        <f>SUM(N12:N20,N22:N27,N30:N36,N38:N39,N42:N58,N62,N66,N67,N70,N73:N74,N77,N80,N83,N84)</f>
        <v>672</v>
      </c>
      <c r="O89" s="242">
        <f>SUM(O12:O20,O22:O27,O30:O36,O38:O39,O42:O58,O62,O66,O67,O70,O73:O74,O77,O80,O83,O84)</f>
        <v>936</v>
      </c>
      <c r="P89" s="233">
        <f>SUM(P12:P20,P22:P27,P30:P36,P38:P39,P42:P58,P62,P66,P67,P70,P73:P74,P77,P80)</f>
        <v>0</v>
      </c>
    </row>
    <row r="90" spans="1:16" ht="34.5" customHeight="1">
      <c r="A90" s="310" t="s">
        <v>101</v>
      </c>
      <c r="B90" s="311"/>
      <c r="C90" s="311"/>
      <c r="D90" s="311"/>
      <c r="E90" s="312"/>
      <c r="F90" s="257"/>
      <c r="G90" s="263" t="s">
        <v>104</v>
      </c>
      <c r="H90" s="264"/>
      <c r="I90" s="234">
        <v>0</v>
      </c>
      <c r="J90" s="234">
        <v>0</v>
      </c>
      <c r="K90" s="235">
        <v>0</v>
      </c>
      <c r="L90" s="235">
        <f>SUM(L63,L71,L85)</f>
        <v>36</v>
      </c>
      <c r="M90" s="234">
        <f>SUM(M71,M85)</f>
        <v>0</v>
      </c>
      <c r="N90" s="234">
        <f>SUM(N71,N81,N85)</f>
        <v>72</v>
      </c>
      <c r="O90" s="234">
        <f>SUM(O71,O85)</f>
        <v>36</v>
      </c>
      <c r="P90" s="234">
        <f>SUM(P71,P85)</f>
        <v>0</v>
      </c>
    </row>
    <row r="91" spans="1:16" ht="18" customHeight="1">
      <c r="A91" s="265" t="s">
        <v>128</v>
      </c>
      <c r="B91" s="266"/>
      <c r="C91" s="266"/>
      <c r="D91" s="266"/>
      <c r="E91" s="267"/>
      <c r="F91" s="257"/>
      <c r="G91" s="313" t="s">
        <v>105</v>
      </c>
      <c r="H91" s="314"/>
      <c r="I91" s="276">
        <v>0</v>
      </c>
      <c r="J91" s="276">
        <v>0</v>
      </c>
      <c r="K91" s="274">
        <v>0</v>
      </c>
      <c r="L91" s="274">
        <f>SUM(L64,L68,L75,L78)</f>
        <v>72</v>
      </c>
      <c r="M91" s="276">
        <f>SUM(M64,M68,M75,M78)</f>
        <v>72</v>
      </c>
      <c r="N91" s="276">
        <f>SUM(N64,N68,N75,N78)</f>
        <v>108</v>
      </c>
      <c r="O91" s="276">
        <f>SUM(O64,O68,O75,O78)</f>
        <v>108</v>
      </c>
      <c r="P91" s="288">
        <v>0</v>
      </c>
    </row>
    <row r="92" spans="1:16" ht="20.25">
      <c r="A92" s="303" t="s">
        <v>195</v>
      </c>
      <c r="B92" s="281"/>
      <c r="C92" s="281"/>
      <c r="D92" s="281"/>
      <c r="E92" s="282"/>
      <c r="F92" s="257"/>
      <c r="G92" s="315"/>
      <c r="H92" s="316"/>
      <c r="I92" s="277"/>
      <c r="J92" s="277"/>
      <c r="K92" s="275"/>
      <c r="L92" s="275"/>
      <c r="M92" s="277"/>
      <c r="N92" s="277"/>
      <c r="O92" s="277"/>
      <c r="P92" s="289"/>
    </row>
    <row r="93" spans="1:16" ht="37.5" customHeight="1">
      <c r="A93" s="283" t="s">
        <v>200</v>
      </c>
      <c r="B93" s="284"/>
      <c r="C93" s="284"/>
      <c r="D93" s="284"/>
      <c r="E93" s="285"/>
      <c r="F93" s="257"/>
      <c r="G93" s="263" t="s">
        <v>106</v>
      </c>
      <c r="H93" s="264"/>
      <c r="I93" s="234">
        <v>0</v>
      </c>
      <c r="J93" s="234">
        <v>0</v>
      </c>
      <c r="K93" s="235">
        <v>0</v>
      </c>
      <c r="L93" s="235">
        <v>0</v>
      </c>
      <c r="M93" s="234">
        <v>0</v>
      </c>
      <c r="N93" s="234">
        <v>0</v>
      </c>
      <c r="O93" s="234">
        <v>0</v>
      </c>
      <c r="P93" s="238">
        <v>144</v>
      </c>
    </row>
    <row r="94" spans="1:16" ht="27.75" customHeight="1">
      <c r="A94" s="283" t="s">
        <v>201</v>
      </c>
      <c r="B94" s="284"/>
      <c r="C94" s="284"/>
      <c r="D94" s="284"/>
      <c r="E94" s="285"/>
      <c r="F94" s="257"/>
      <c r="G94" s="263" t="s">
        <v>107</v>
      </c>
      <c r="H94" s="264"/>
      <c r="I94" s="234">
        <v>0</v>
      </c>
      <c r="J94" s="234">
        <v>3</v>
      </c>
      <c r="K94" s="235">
        <v>3</v>
      </c>
      <c r="L94" s="235">
        <v>5</v>
      </c>
      <c r="M94" s="234">
        <v>4</v>
      </c>
      <c r="N94" s="234">
        <v>4</v>
      </c>
      <c r="O94" s="234">
        <v>5</v>
      </c>
      <c r="P94" s="238">
        <v>0</v>
      </c>
    </row>
    <row r="95" spans="1:16" ht="22.5" customHeight="1">
      <c r="A95" s="280"/>
      <c r="B95" s="281"/>
      <c r="C95" s="281"/>
      <c r="D95" s="281"/>
      <c r="E95" s="282"/>
      <c r="F95" s="257"/>
      <c r="G95" s="261" t="s">
        <v>143</v>
      </c>
      <c r="H95" s="262"/>
      <c r="I95" s="234">
        <v>1</v>
      </c>
      <c r="J95" s="234">
        <v>10</v>
      </c>
      <c r="K95" s="237">
        <v>4</v>
      </c>
      <c r="L95" s="237">
        <v>6</v>
      </c>
      <c r="M95" s="236">
        <v>2</v>
      </c>
      <c r="N95" s="236">
        <v>8</v>
      </c>
      <c r="O95" s="234">
        <v>10</v>
      </c>
      <c r="P95" s="238">
        <v>1</v>
      </c>
    </row>
    <row r="96" spans="1:16" ht="21" customHeight="1" thickBot="1">
      <c r="A96" s="300"/>
      <c r="B96" s="301"/>
      <c r="C96" s="301"/>
      <c r="D96" s="301"/>
      <c r="E96" s="302"/>
      <c r="F96" s="258"/>
      <c r="G96" s="259" t="s">
        <v>108</v>
      </c>
      <c r="H96" s="260"/>
      <c r="I96" s="239">
        <v>1</v>
      </c>
      <c r="J96" s="239">
        <v>0</v>
      </c>
      <c r="K96" s="240">
        <v>1</v>
      </c>
      <c r="L96" s="240">
        <v>1</v>
      </c>
      <c r="M96" s="244">
        <v>1</v>
      </c>
      <c r="N96" s="244">
        <v>1</v>
      </c>
      <c r="O96" s="244">
        <v>0</v>
      </c>
      <c r="P96" s="241">
        <v>0</v>
      </c>
    </row>
  </sheetData>
  <sheetProtection/>
  <mergeCells count="51">
    <mergeCell ref="C66:C67"/>
    <mergeCell ref="C73:C74"/>
    <mergeCell ref="A90:E90"/>
    <mergeCell ref="G93:H93"/>
    <mergeCell ref="G91:H92"/>
    <mergeCell ref="G90:H90"/>
    <mergeCell ref="G89:H89"/>
    <mergeCell ref="D2:H2"/>
    <mergeCell ref="F3:H3"/>
    <mergeCell ref="H5:H8"/>
    <mergeCell ref="G5:G8"/>
    <mergeCell ref="A94:E94"/>
    <mergeCell ref="A96:E96"/>
    <mergeCell ref="A92:E92"/>
    <mergeCell ref="A2:A8"/>
    <mergeCell ref="B2:B8"/>
    <mergeCell ref="C2:C8"/>
    <mergeCell ref="D3:D8"/>
    <mergeCell ref="E3:E8"/>
    <mergeCell ref="A95:E95"/>
    <mergeCell ref="A93:E93"/>
    <mergeCell ref="O91:O92"/>
    <mergeCell ref="O3:P3"/>
    <mergeCell ref="P91:P92"/>
    <mergeCell ref="N91:N92"/>
    <mergeCell ref="M3:N3"/>
    <mergeCell ref="P5:P8"/>
    <mergeCell ref="O5:O8"/>
    <mergeCell ref="N5:N8"/>
    <mergeCell ref="M5:M8"/>
    <mergeCell ref="L5:L8"/>
    <mergeCell ref="K5:K8"/>
    <mergeCell ref="J5:J8"/>
    <mergeCell ref="K3:L3"/>
    <mergeCell ref="I3:J3"/>
    <mergeCell ref="I5:I8"/>
    <mergeCell ref="L91:L92"/>
    <mergeCell ref="M91:M92"/>
    <mergeCell ref="I91:I92"/>
    <mergeCell ref="J91:J92"/>
    <mergeCell ref="K91:K92"/>
    <mergeCell ref="L1:O1"/>
    <mergeCell ref="A89:E89"/>
    <mergeCell ref="I2:P2"/>
    <mergeCell ref="G4:H4"/>
    <mergeCell ref="F4:F8"/>
    <mergeCell ref="F89:F96"/>
    <mergeCell ref="G96:H96"/>
    <mergeCell ref="G95:H95"/>
    <mergeCell ref="G94:H94"/>
    <mergeCell ref="A91:E91"/>
  </mergeCells>
  <printOptions horizontalCentered="1"/>
  <pageMargins left="0.33" right="0.23" top="0.23" bottom="0.17" header="0.22" footer="0.18"/>
  <pageSetup horizontalDpi="600" verticalDpi="600" orientation="landscape" paperSize="9" scale="60" r:id="rId1"/>
  <rowBreaks count="2" manualBreakCount="2">
    <brk id="27" max="15" man="1"/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HP</cp:lastModifiedBy>
  <cp:lastPrinted>2015-10-19T10:16:52Z</cp:lastPrinted>
  <dcterms:created xsi:type="dcterms:W3CDTF">2010-12-10T08:57:28Z</dcterms:created>
  <dcterms:modified xsi:type="dcterms:W3CDTF">2017-09-02T16:47:14Z</dcterms:modified>
  <cp:category/>
  <cp:version/>
  <cp:contentType/>
  <cp:contentStatus/>
</cp:coreProperties>
</file>