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лан " sheetId="1" r:id="rId1"/>
    <sheet name="Лист2" sheetId="2" r:id="rId2"/>
    <sheet name="Лист3" sheetId="3" r:id="rId3"/>
  </sheets>
  <definedNames>
    <definedName name="_xlnm.Print_Area" localSheetId="0">'план '!$A$1:$P$94</definedName>
  </definedNames>
  <calcPr fullCalcOnLoad="1"/>
</workbook>
</file>

<file path=xl/sharedStrings.xml><?xml version="1.0" encoding="utf-8"?>
<sst xmlns="http://schemas.openxmlformats.org/spreadsheetml/2006/main" count="259" uniqueCount="201">
  <si>
    <t xml:space="preserve"> Русский язык </t>
  </si>
  <si>
    <t xml:space="preserve"> Иностранный язык</t>
  </si>
  <si>
    <t>Математика</t>
  </si>
  <si>
    <t>Обществознание</t>
  </si>
  <si>
    <t>Физическая культура</t>
  </si>
  <si>
    <t>Индекс</t>
  </si>
  <si>
    <t>Общеобразовательный цикл</t>
  </si>
  <si>
    <t>ОДБ.01</t>
  </si>
  <si>
    <t>ОДБ.02</t>
  </si>
  <si>
    <t>ОДБ.03</t>
  </si>
  <si>
    <t>История</t>
  </si>
  <si>
    <t>ОБЖ</t>
  </si>
  <si>
    <t>ОДБ.04</t>
  </si>
  <si>
    <t>ОДБ.05</t>
  </si>
  <si>
    <t>Информатика и ИКТ</t>
  </si>
  <si>
    <t>Формы промежуточной аттестации</t>
  </si>
  <si>
    <t>максимальная</t>
  </si>
  <si>
    <t>Учебная нагрузка обучающихся (час.)</t>
  </si>
  <si>
    <t>всего занятий</t>
  </si>
  <si>
    <t>в т. ч.</t>
  </si>
  <si>
    <t>I курс</t>
  </si>
  <si>
    <t>II курс</t>
  </si>
  <si>
    <t>III курс</t>
  </si>
  <si>
    <t>О.00</t>
  </si>
  <si>
    <t>Наименование циклов, 
дисциплин,    
профессиональных модулей, 
МДК, практик</t>
  </si>
  <si>
    <t xml:space="preserve"> Литература</t>
  </si>
  <si>
    <t>3
сем.
16
нед.</t>
  </si>
  <si>
    <t>ОГСЭ.00</t>
  </si>
  <si>
    <t>ОГСЭ.01</t>
  </si>
  <si>
    <t>ОГСЭ.02</t>
  </si>
  <si>
    <t>ОГСЭ.03</t>
  </si>
  <si>
    <t>ОГСЭ.04</t>
  </si>
  <si>
    <t>Общий гуманитарный и 
социально-экономический цикл</t>
  </si>
  <si>
    <t>Иностранный язык</t>
  </si>
  <si>
    <t>ЕН.00</t>
  </si>
  <si>
    <t>ЕН.01</t>
  </si>
  <si>
    <t>ЕН.02</t>
  </si>
  <si>
    <t>Математический и общий 
естественнонаучный цикл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</si>
  <si>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</si>
  <si>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</si>
  <si>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</si>
  <si>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</si>
  <si>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</si>
  <si>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</si>
  <si>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</si>
  <si>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</si>
  <si>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</si>
  <si>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</si>
  <si>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</si>
  <si>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</si>
  <si>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</si>
  <si>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</si>
  <si>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</si>
  <si>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</si>
  <si>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Безопасность жизнедеятельности</t>
  </si>
  <si>
    <t>ПМ.00</t>
  </si>
  <si>
    <t>ПМ.01</t>
  </si>
  <si>
    <t>Профессиональные модули</t>
  </si>
  <si>
    <t>ПМ.02</t>
  </si>
  <si>
    <t>ПМ.03</t>
  </si>
  <si>
    <t>География</t>
  </si>
  <si>
    <t>Естествознание</t>
  </si>
  <si>
    <t>Экономика</t>
  </si>
  <si>
    <t>Право</t>
  </si>
  <si>
    <t>Экономика организации</t>
  </si>
  <si>
    <t>Менеджмент</t>
  </si>
  <si>
    <t>Статистика</t>
  </si>
  <si>
    <t>Основы бухгалтерского учета</t>
  </si>
  <si>
    <t>Аудит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</si>
  <si>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</si>
  <si>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</si>
  <si>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</si>
  <si>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ПМ.04</t>
  </si>
  <si>
    <t>Составление и использование бухгалтерской отчетности</t>
  </si>
  <si>
    <t>Технология составления бухгалтерской отчетности</t>
  </si>
  <si>
    <t>Основы анализа бухгалтерской отчетности</t>
  </si>
  <si>
    <t>ПМ.05</t>
  </si>
  <si>
    <t>ОГСЭ.05</t>
  </si>
  <si>
    <t>ОП.13</t>
  </si>
  <si>
    <t>ОП.15</t>
  </si>
  <si>
    <t>Основы философии</t>
  </si>
  <si>
    <t>ПП.01</t>
  </si>
  <si>
    <t>ПП.02</t>
  </si>
  <si>
    <t>Информационные технологии 
в профессиональной деятельности</t>
  </si>
  <si>
    <t>Документационное обеспечение 
управления</t>
  </si>
  <si>
    <t>Практические основы бухгалтерского учета имущества организации</t>
  </si>
  <si>
    <t>Психология общения</t>
  </si>
  <si>
    <t>Финансы, денежное обращение и кредит</t>
  </si>
  <si>
    <t>Основы экономической теории</t>
  </si>
  <si>
    <t>Анализ финансово-хозяйственной деятельности</t>
  </si>
  <si>
    <t>ОП.16</t>
  </si>
  <si>
    <t>ОГСЭ.06</t>
  </si>
  <si>
    <t>Осуществление налогового учета и налогового планирования в организации</t>
  </si>
  <si>
    <t>Организация и планирование налоговой деятельности</t>
  </si>
  <si>
    <t>ПМ.06</t>
  </si>
  <si>
    <t>Налоги и налогообложение</t>
  </si>
  <si>
    <t>Документирование хозяйственных операций и ведение бухгалтерского учета имущества организации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</si>
  <si>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</si>
  <si>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Организация расчетов с бюджетом и внебюджетными фондами</t>
  </si>
  <si>
    <t>Правовое обеспечение профессиональной 
деятельности</t>
  </si>
  <si>
    <t>Организация и технология отрасли</t>
  </si>
  <si>
    <t>Антикризисное управление</t>
  </si>
  <si>
    <t>Налоговое право</t>
  </si>
  <si>
    <t>ОДБ.10</t>
  </si>
  <si>
    <t>ОДБ.11</t>
  </si>
  <si>
    <t>ОДБ.14</t>
  </si>
  <si>
    <t>ОДП.15</t>
  </si>
  <si>
    <t>ОДП.16</t>
  </si>
  <si>
    <t>ОДП.20</t>
  </si>
  <si>
    <t>ОДП.21</t>
  </si>
  <si>
    <t>Региональная экономика</t>
  </si>
  <si>
    <t>Маркетинг</t>
  </si>
  <si>
    <t>Учебная практика</t>
  </si>
  <si>
    <t>IV курс</t>
  </si>
  <si>
    <t>Всего</t>
  </si>
  <si>
    <t>ПДП</t>
  </si>
  <si>
    <t>ГИА</t>
  </si>
  <si>
    <t>Государственная итоговая аттестация</t>
  </si>
  <si>
    <t xml:space="preserve">Всего  </t>
  </si>
  <si>
    <t>дисциплин и 
МДК</t>
  </si>
  <si>
    <t>учебной
 практики</t>
  </si>
  <si>
    <t>производств.
практики</t>
  </si>
  <si>
    <t>преддипломн. 
практики</t>
  </si>
  <si>
    <t>экзаменов</t>
  </si>
  <si>
    <t>зачетов</t>
  </si>
  <si>
    <t>Русский язык и культура речи</t>
  </si>
  <si>
    <t>-,ДЗ</t>
  </si>
  <si>
    <t>4 нед.</t>
  </si>
  <si>
    <t>6 нед.</t>
  </si>
  <si>
    <t>1
сем.
17
нед.</t>
  </si>
  <si>
    <t>2
сем.
22
нед.</t>
  </si>
  <si>
    <t>З,ДЗ</t>
  </si>
  <si>
    <t>ДЗ,Э</t>
  </si>
  <si>
    <t>1/11/3</t>
  </si>
  <si>
    <t>-/1/1</t>
  </si>
  <si>
    <t>Э (к)</t>
  </si>
  <si>
    <t xml:space="preserve">-,Э </t>
  </si>
  <si>
    <t>-,Э</t>
  </si>
  <si>
    <t>ДЗ</t>
  </si>
  <si>
    <t>З,З,З,З,ДЗ</t>
  </si>
  <si>
    <t xml:space="preserve">Э  </t>
  </si>
  <si>
    <t>Э</t>
  </si>
  <si>
    <t>ОГСЭ.07</t>
  </si>
  <si>
    <t>Навыки поиска работы</t>
  </si>
  <si>
    <t>ПП.04</t>
  </si>
  <si>
    <t>1. Программа углубленной подготовки</t>
  </si>
  <si>
    <t xml:space="preserve">курсовых работ (проектов) </t>
  </si>
  <si>
    <t xml:space="preserve">Обязательная </t>
  </si>
  <si>
    <t xml:space="preserve">лаб. и практ. занятий </t>
  </si>
  <si>
    <t>Самостоятельная учебная работа</t>
  </si>
  <si>
    <t>Распределение обязательной учебной нагрузки 
по курсам и семестрам
(час. в семестр)</t>
  </si>
  <si>
    <t xml:space="preserve">4
сем.
23,5
нед.
</t>
  </si>
  <si>
    <t xml:space="preserve">5
сем.
16
нед.
</t>
  </si>
  <si>
    <t xml:space="preserve">6
сем.
23,5
нед.
</t>
  </si>
  <si>
    <t xml:space="preserve">
7
сем.
30
нед.
</t>
  </si>
  <si>
    <t>Базовые  дисциплины</t>
  </si>
  <si>
    <t>Профильные дисциплины</t>
  </si>
  <si>
    <t xml:space="preserve">
8
сем.
10
нед.
</t>
  </si>
  <si>
    <t>ОДБ.00</t>
  </si>
  <si>
    <t>ОДП.00</t>
  </si>
  <si>
    <t>Производственная практика (по профилю специальности)</t>
  </si>
  <si>
    <t xml:space="preserve">3. План учебного процесса </t>
  </si>
  <si>
    <t>Выполнение работ по должности кассир</t>
  </si>
  <si>
    <t>Организация деятельности кассира</t>
  </si>
  <si>
    <t>дифф. зачетов</t>
  </si>
  <si>
    <t>МДК 01.01</t>
  </si>
  <si>
    <t>МДК 02.01</t>
  </si>
  <si>
    <t>МДК 02.02</t>
  </si>
  <si>
    <t>МДК 03.01</t>
  </si>
  <si>
    <t>МДК 04.01</t>
  </si>
  <si>
    <t>МДК 04.02</t>
  </si>
  <si>
    <t>МДК 05.01</t>
  </si>
  <si>
    <t>МДК 06.01</t>
  </si>
  <si>
    <t>ОДБ.13</t>
  </si>
  <si>
    <t>УП.03</t>
  </si>
  <si>
    <t>ПП.05</t>
  </si>
  <si>
    <t>УП.06</t>
  </si>
  <si>
    <t>Производственная практика (преддипломная)</t>
  </si>
  <si>
    <t>УП.01</t>
  </si>
  <si>
    <t>ПМ.07</t>
  </si>
  <si>
    <t>Организация предпринимательской деятельности</t>
  </si>
  <si>
    <t>МДК.07.01</t>
  </si>
  <si>
    <t>Э(к)</t>
  </si>
  <si>
    <t>Основы предпринимательской деятельности</t>
  </si>
  <si>
    <t>МДК.07.02</t>
  </si>
  <si>
    <t>УП.07</t>
  </si>
  <si>
    <t>Ведение бухгалтерского учета на малом предприятии</t>
  </si>
  <si>
    <t>-,ДЗ,-,ДЗ,ДЗ</t>
  </si>
  <si>
    <t>ОП.14</t>
  </si>
  <si>
    <t>ОП.17</t>
  </si>
  <si>
    <t>Консультации на учебную группу из расчета 4 часа в год на одного обучающегося</t>
  </si>
  <si>
    <t>-/11/12</t>
  </si>
  <si>
    <t>4/9/-</t>
  </si>
  <si>
    <t>-, Э</t>
  </si>
  <si>
    <t>-/9/8</t>
  </si>
  <si>
    <t>-/20/20</t>
  </si>
  <si>
    <t>5/41/24</t>
  </si>
  <si>
    <t xml:space="preserve">1.1. Выпускная квалификационная работа в виде дипломной работы </t>
  </si>
  <si>
    <t>Эк</t>
  </si>
  <si>
    <r>
      <t>Выполнение дипломной работы  с</t>
    </r>
    <r>
      <rPr>
        <u val="single"/>
        <sz val="16"/>
        <rFont val="Arial Cyr"/>
        <family val="0"/>
      </rPr>
      <t xml:space="preserve">     18.05      </t>
    </r>
    <r>
      <rPr>
        <sz val="16"/>
        <rFont val="Arial Cyr"/>
        <family val="0"/>
      </rPr>
      <t xml:space="preserve">  по</t>
    </r>
    <r>
      <rPr>
        <u val="single"/>
        <sz val="16"/>
        <rFont val="Arial Cyr"/>
        <family val="0"/>
      </rPr>
      <t xml:space="preserve">     14.06      </t>
    </r>
    <r>
      <rPr>
        <sz val="16"/>
        <rFont val="Arial Cyr"/>
        <family val="0"/>
      </rPr>
      <t xml:space="preserve"> (всего 4 недели)</t>
    </r>
  </si>
  <si>
    <r>
      <t>Защита дипломной работы  с</t>
    </r>
    <r>
      <rPr>
        <u val="single"/>
        <sz val="16"/>
        <rFont val="Arial Cyr"/>
        <family val="0"/>
      </rPr>
      <t xml:space="preserve">      15.06      </t>
    </r>
    <r>
      <rPr>
        <sz val="16"/>
        <rFont val="Arial Cyr"/>
        <family val="0"/>
      </rPr>
      <t xml:space="preserve">  по </t>
    </r>
    <r>
      <rPr>
        <u val="single"/>
        <sz val="16"/>
        <rFont val="Arial Cyr"/>
        <family val="0"/>
      </rPr>
      <t xml:space="preserve">        28.06        </t>
    </r>
    <r>
      <rPr>
        <sz val="16"/>
        <rFont val="Arial Cyr"/>
        <family val="0"/>
      </rPr>
      <t>(всего 2 недели)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</si>
</sst>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4"/>
      <color indexed="12"/>
      <name val="Courier"/>
      <family val="0"/>
    </font>
    <font>
      <b/>
      <sz val="26"/>
      <name val="Times New Roman"/>
      <family val="1"/>
    </font>
    <font>
      <b/>
      <sz val="22"/>
      <name val="Times New Roman"/>
      <family val="1"/>
    </font>
    <font>
      <sz val="14"/>
      <name val="Courie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5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5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7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B05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6" xfId="0" applyFont="1" applyBorder="1" applyAlignment="1">
      <alignment wrapText="1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49" fontId="7" fillId="0" borderId="25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31" xfId="0" applyFont="1" applyBorder="1" applyAlignment="1">
      <alignment/>
    </xf>
    <xf numFmtId="0" fontId="7" fillId="0" borderId="3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8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wrapText="1"/>
    </xf>
    <xf numFmtId="1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left"/>
      <protection locked="0"/>
    </xf>
    <xf numFmtId="49" fontId="7" fillId="0" borderId="43" xfId="0" applyNumberFormat="1" applyFont="1" applyBorder="1" applyAlignment="1">
      <alignment horizontal="center" vertical="center"/>
    </xf>
    <xf numFmtId="1" fontId="7" fillId="0" borderId="44" xfId="0" applyNumberFormat="1" applyFont="1" applyBorder="1" applyAlignment="1">
      <alignment horizontal="center" vertical="center"/>
    </xf>
    <xf numFmtId="1" fontId="8" fillId="33" borderId="45" xfId="0" applyNumberFormat="1" applyFont="1" applyFill="1" applyBorder="1" applyAlignment="1">
      <alignment horizontal="center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horizontal="center" vertical="center"/>
    </xf>
    <xf numFmtId="0" fontId="8" fillId="0" borderId="43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>
      <alignment horizontal="center" vertical="center"/>
    </xf>
    <xf numFmtId="0" fontId="8" fillId="0" borderId="48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7" xfId="0" applyFont="1" applyBorder="1" applyAlignment="1">
      <alignment/>
    </xf>
    <xf numFmtId="0" fontId="7" fillId="0" borderId="39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0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39" xfId="0" applyFont="1" applyBorder="1" applyAlignment="1">
      <alignment/>
    </xf>
    <xf numFmtId="0" fontId="8" fillId="0" borderId="49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>
      <alignment horizontal="center" vertical="center"/>
    </xf>
    <xf numFmtId="0" fontId="9" fillId="0" borderId="5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>
      <alignment horizontal="center" vertical="center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3" fillId="0" borderId="25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 textRotation="90"/>
      <protection locked="0"/>
    </xf>
    <xf numFmtId="0" fontId="6" fillId="0" borderId="30" xfId="0" applyFont="1" applyBorder="1" applyAlignment="1" applyProtection="1">
      <alignment horizontal="center" vertical="center" textRotation="90"/>
      <protection locked="0"/>
    </xf>
    <xf numFmtId="0" fontId="7" fillId="0" borderId="3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>
      <alignment horizontal="center" vertical="center" textRotation="90"/>
    </xf>
    <xf numFmtId="0" fontId="6" fillId="0" borderId="50" xfId="0" applyFont="1" applyBorder="1" applyAlignment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15" xfId="0" applyFont="1" applyBorder="1" applyAlignment="1" applyProtection="1">
      <alignment horizontal="left" wrapText="1"/>
      <protection locked="0"/>
    </xf>
    <xf numFmtId="1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" fontId="8" fillId="33" borderId="59" xfId="0" applyNumberFormat="1" applyFont="1" applyFill="1" applyBorder="1" applyAlignment="1">
      <alignment horizontal="center" vertical="center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>
      <alignment horizontal="center"/>
    </xf>
    <xf numFmtId="1" fontId="8" fillId="33" borderId="45" xfId="0" applyNumberFormat="1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wrapText="1"/>
    </xf>
    <xf numFmtId="1" fontId="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1" fontId="8" fillId="33" borderId="27" xfId="0" applyNumberFormat="1" applyFont="1" applyFill="1" applyBorder="1" applyAlignment="1">
      <alignment horizontal="center" vertical="center"/>
    </xf>
    <xf numFmtId="0" fontId="8" fillId="0" borderId="52" xfId="0" applyFont="1" applyBorder="1" applyAlignment="1">
      <alignment/>
    </xf>
    <xf numFmtId="0" fontId="8" fillId="0" borderId="36" xfId="0" applyFont="1" applyFill="1" applyBorder="1" applyAlignment="1">
      <alignment horizontal="center" vertical="center"/>
    </xf>
    <xf numFmtId="0" fontId="9" fillId="0" borderId="53" xfId="0" applyFont="1" applyBorder="1" applyAlignment="1">
      <alignment/>
    </xf>
    <xf numFmtId="1" fontId="9" fillId="0" borderId="54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49" fontId="8" fillId="0" borderId="25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52" fillId="0" borderId="39" xfId="0" applyFont="1" applyBorder="1" applyAlignment="1">
      <alignment/>
    </xf>
    <xf numFmtId="0" fontId="8" fillId="0" borderId="40" xfId="0" applyFont="1" applyBorder="1" applyAlignment="1">
      <alignment horizontal="center" vertical="center"/>
    </xf>
    <xf numFmtId="0" fontId="52" fillId="0" borderId="49" xfId="0" applyFont="1" applyBorder="1" applyAlignment="1">
      <alignment/>
    </xf>
    <xf numFmtId="1" fontId="9" fillId="0" borderId="21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vertical="justify" wrapText="1"/>
    </xf>
    <xf numFmtId="0" fontId="33" fillId="0" borderId="5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wrapText="1"/>
    </xf>
    <xf numFmtId="0" fontId="33" fillId="0" borderId="23" xfId="0" applyFont="1" applyBorder="1" applyAlignment="1">
      <alignment wrapText="1"/>
    </xf>
    <xf numFmtId="49" fontId="8" fillId="0" borderId="43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wrapText="1"/>
    </xf>
    <xf numFmtId="0" fontId="9" fillId="0" borderId="27" xfId="0" applyFont="1" applyBorder="1" applyAlignment="1">
      <alignment horizontal="center" vertical="center"/>
    </xf>
    <xf numFmtId="0" fontId="33" fillId="0" borderId="51" xfId="0" applyFont="1" applyBorder="1" applyAlignment="1">
      <alignment wrapText="1"/>
    </xf>
    <xf numFmtId="49" fontId="8" fillId="0" borderId="43" xfId="0" applyNumberFormat="1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5" xfId="0" applyFont="1" applyFill="1" applyBorder="1" applyAlignment="1">
      <alignment wrapText="1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wrapText="1"/>
    </xf>
    <xf numFmtId="0" fontId="8" fillId="0" borderId="62" xfId="0" applyFont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0" xfId="0" applyFont="1" applyFill="1" applyBorder="1" applyAlignment="1">
      <alignment wrapText="1"/>
    </xf>
    <xf numFmtId="0" fontId="9" fillId="0" borderId="59" xfId="0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38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/>
    </xf>
    <xf numFmtId="0" fontId="9" fillId="0" borderId="12" xfId="0" applyFont="1" applyBorder="1" applyAlignment="1">
      <alignment horizontal="right" wrapText="1"/>
    </xf>
    <xf numFmtId="49" fontId="6" fillId="0" borderId="44" xfId="0" applyNumberFormat="1" applyFont="1" applyBorder="1" applyAlignment="1" applyProtection="1">
      <alignment horizontal="center" vertical="center"/>
      <protection locked="0"/>
    </xf>
    <xf numFmtId="1" fontId="9" fillId="0" borderId="58" xfId="0" applyNumberFormat="1" applyFont="1" applyBorder="1" applyAlignment="1">
      <alignment horizontal="center" vertical="center"/>
    </xf>
    <xf numFmtId="1" fontId="8" fillId="0" borderId="57" xfId="0" applyNumberFormat="1" applyFont="1" applyBorder="1" applyAlignment="1">
      <alignment horizontal="center" vertical="center"/>
    </xf>
    <xf numFmtId="1" fontId="8" fillId="0" borderId="57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/>
    </xf>
    <xf numFmtId="0" fontId="9" fillId="0" borderId="24" xfId="0" applyFont="1" applyBorder="1" applyAlignment="1">
      <alignment/>
    </xf>
    <xf numFmtId="0" fontId="8" fillId="0" borderId="5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8" fillId="0" borderId="6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" fontId="8" fillId="33" borderId="27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45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32" fillId="0" borderId="46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33" fillId="0" borderId="50" xfId="0" applyFont="1" applyBorder="1" applyAlignment="1">
      <alignment vertical="center"/>
    </xf>
    <xf numFmtId="0" fontId="33" fillId="0" borderId="4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3" fillId="0" borderId="46" xfId="0" applyFont="1" applyBorder="1" applyAlignment="1">
      <alignment vertical="center"/>
    </xf>
    <xf numFmtId="0" fontId="9" fillId="0" borderId="53" xfId="0" applyFont="1" applyFill="1" applyBorder="1" applyAlignment="1">
      <alignment horizontal="left" vertical="justify"/>
    </xf>
    <xf numFmtId="0" fontId="9" fillId="0" borderId="19" xfId="0" applyFont="1" applyFill="1" applyBorder="1" applyAlignment="1">
      <alignment horizontal="left" vertical="justify"/>
    </xf>
    <xf numFmtId="0" fontId="9" fillId="0" borderId="18" xfId="0" applyFont="1" applyFill="1" applyBorder="1" applyAlignment="1">
      <alignment horizontal="left" vertical="justify"/>
    </xf>
    <xf numFmtId="0" fontId="32" fillId="0" borderId="65" xfId="0" applyFont="1" applyBorder="1" applyAlignment="1">
      <alignment horizontal="center" vertical="center" textRotation="90"/>
    </xf>
    <xf numFmtId="0" fontId="33" fillId="0" borderId="66" xfId="0" applyFont="1" applyBorder="1" applyAlignment="1">
      <alignment vertical="center" wrapText="1"/>
    </xf>
    <xf numFmtId="0" fontId="33" fillId="0" borderId="67" xfId="0" applyFont="1" applyBorder="1" applyAlignment="1">
      <alignment vertical="center" wrapText="1"/>
    </xf>
    <xf numFmtId="0" fontId="33" fillId="0" borderId="29" xfId="0" applyFont="1" applyBorder="1" applyAlignment="1">
      <alignment horizontal="center" vertical="center"/>
    </xf>
    <xf numFmtId="0" fontId="9" fillId="0" borderId="5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68" xfId="0" applyFont="1" applyFill="1" applyBorder="1" applyAlignment="1">
      <alignment horizontal="left"/>
    </xf>
    <xf numFmtId="0" fontId="32" fillId="0" borderId="56" xfId="0" applyFont="1" applyBorder="1" applyAlignment="1">
      <alignment horizontal="center" vertical="center" textRotation="90"/>
    </xf>
    <xf numFmtId="0" fontId="33" fillId="0" borderId="32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37" xfId="0" applyFont="1" applyBorder="1" applyAlignment="1">
      <alignment vertical="center" wrapText="1"/>
    </xf>
    <xf numFmtId="0" fontId="33" fillId="0" borderId="64" xfId="0" applyFont="1" applyBorder="1" applyAlignment="1">
      <alignment vertical="center" wrapText="1"/>
    </xf>
    <xf numFmtId="0" fontId="33" fillId="0" borderId="36" xfId="0" applyFont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68" xfId="0" applyFont="1" applyFill="1" applyBorder="1" applyAlignment="1">
      <alignment horizontal="left"/>
    </xf>
    <xf numFmtId="0" fontId="33" fillId="0" borderId="28" xfId="0" applyFont="1" applyBorder="1" applyAlignment="1">
      <alignment vertical="center" wrapText="1"/>
    </xf>
    <xf numFmtId="0" fontId="33" fillId="0" borderId="55" xfId="0" applyFont="1" applyBorder="1" applyAlignment="1">
      <alignment vertical="center" wrapText="1"/>
    </xf>
    <xf numFmtId="0" fontId="33" fillId="0" borderId="27" xfId="0" applyFont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left" wrapText="1"/>
    </xf>
    <xf numFmtId="0" fontId="33" fillId="0" borderId="32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36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32" fillId="0" borderId="58" xfId="0" applyFont="1" applyBorder="1" applyAlignment="1">
      <alignment horizontal="center" vertical="center" textRotation="90"/>
    </xf>
    <xf numFmtId="0" fontId="33" fillId="0" borderId="48" xfId="0" applyFont="1" applyBorder="1" applyAlignment="1">
      <alignment/>
    </xf>
    <xf numFmtId="0" fontId="33" fillId="0" borderId="70" xfId="0" applyFont="1" applyBorder="1" applyAlignment="1">
      <alignment/>
    </xf>
    <xf numFmtId="0" fontId="33" fillId="0" borderId="63" xfId="0" applyFont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" fontId="6" fillId="0" borderId="59" xfId="0" applyNumberFormat="1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9" fillId="0" borderId="72" xfId="0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wrapText="1"/>
    </xf>
    <xf numFmtId="0" fontId="33" fillId="0" borderId="31" xfId="0" applyFont="1" applyBorder="1" applyAlignment="1">
      <alignment wrapText="1"/>
    </xf>
    <xf numFmtId="0" fontId="32" fillId="0" borderId="5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4"/>
  <sheetViews>
    <sheetView tabSelected="1" view="pageBreakPreview" zoomScale="60" zoomScaleNormal="50" zoomScalePageLayoutView="0" workbookViewId="0" topLeftCell="A70">
      <selection activeCell="B63" sqref="B63"/>
    </sheetView>
  </sheetViews>
  <sheetFormatPr defaultColWidth="9.00390625" defaultRowHeight="12.75"/>
  <cols>
    <col min="1" max="1" width="13.375" style="0" customWidth="1"/>
    <col min="2" max="2" width="77.75390625" style="0" customWidth="1"/>
    <col min="3" max="3" width="16.125" style="0" customWidth="1"/>
    <col min="4" max="4" width="11.625" style="0" customWidth="1"/>
    <col min="5" max="5" width="9.875" style="0" customWidth="1"/>
    <col min="6" max="6" width="8.75390625" style="0" customWidth="1"/>
    <col min="7" max="7" width="11.00390625" style="0" customWidth="1"/>
    <col min="8" max="8" width="12.625" style="0" customWidth="1"/>
    <col min="9" max="9" width="9.75390625" style="0" customWidth="1"/>
    <col min="10" max="10" width="8.125" style="0" customWidth="1"/>
    <col min="11" max="11" width="9.125" style="127" customWidth="1"/>
    <col min="12" max="12" width="9.375" style="127" customWidth="1"/>
    <col min="13" max="13" width="8.875" style="0" customWidth="1"/>
    <col min="14" max="14" width="8.625" style="0" customWidth="1"/>
    <col min="15" max="15" width="9.875" style="0" customWidth="1"/>
  </cols>
  <sheetData>
    <row r="1" spans="1:15" s="1" customFormat="1" ht="51.75" customHeight="1" thickBot="1">
      <c r="A1" s="4"/>
      <c r="B1" s="14" t="s">
        <v>161</v>
      </c>
      <c r="C1" s="14"/>
      <c r="D1" s="14"/>
      <c r="E1" s="14"/>
      <c r="F1" s="14"/>
      <c r="G1" s="12"/>
      <c r="H1" s="13"/>
      <c r="I1" s="13"/>
      <c r="J1" s="12"/>
      <c r="K1" s="116"/>
      <c r="L1" s="131"/>
      <c r="M1" s="131"/>
      <c r="N1" s="131"/>
      <c r="O1" s="131"/>
    </row>
    <row r="2" spans="1:16" s="2" customFormat="1" ht="62.25" customHeight="1" thickBot="1">
      <c r="A2" s="151" t="s">
        <v>5</v>
      </c>
      <c r="B2" s="153" t="s">
        <v>24</v>
      </c>
      <c r="C2" s="137" t="s">
        <v>15</v>
      </c>
      <c r="D2" s="155" t="s">
        <v>17</v>
      </c>
      <c r="E2" s="156"/>
      <c r="F2" s="156"/>
      <c r="G2" s="156"/>
      <c r="H2" s="157"/>
      <c r="I2" s="132" t="s">
        <v>150</v>
      </c>
      <c r="J2" s="133"/>
      <c r="K2" s="133"/>
      <c r="L2" s="133"/>
      <c r="M2" s="133"/>
      <c r="N2" s="133"/>
      <c r="O2" s="133"/>
      <c r="P2" s="134"/>
    </row>
    <row r="3" spans="1:16" s="2" customFormat="1" ht="30.75" customHeight="1" thickBot="1">
      <c r="A3" s="152"/>
      <c r="B3" s="154"/>
      <c r="C3" s="138"/>
      <c r="D3" s="137" t="s">
        <v>16</v>
      </c>
      <c r="E3" s="137" t="s">
        <v>149</v>
      </c>
      <c r="F3" s="158" t="s">
        <v>147</v>
      </c>
      <c r="G3" s="159"/>
      <c r="H3" s="160"/>
      <c r="I3" s="145" t="s">
        <v>20</v>
      </c>
      <c r="J3" s="146"/>
      <c r="K3" s="143" t="s">
        <v>21</v>
      </c>
      <c r="L3" s="144"/>
      <c r="M3" s="149" t="s">
        <v>22</v>
      </c>
      <c r="N3" s="150"/>
      <c r="O3" s="147" t="s">
        <v>113</v>
      </c>
      <c r="P3" s="148"/>
    </row>
    <row r="4" spans="1:16" s="2" customFormat="1" ht="17.25" customHeight="1" thickBot="1">
      <c r="A4" s="152"/>
      <c r="B4" s="154"/>
      <c r="C4" s="138"/>
      <c r="D4" s="138"/>
      <c r="E4" s="138"/>
      <c r="F4" s="137" t="s">
        <v>18</v>
      </c>
      <c r="G4" s="135" t="s">
        <v>19</v>
      </c>
      <c r="H4" s="136"/>
      <c r="I4" s="16"/>
      <c r="J4" s="16"/>
      <c r="K4" s="117"/>
      <c r="L4" s="117"/>
      <c r="M4" s="16"/>
      <c r="N4" s="16"/>
      <c r="O4" s="16"/>
      <c r="P4" s="16"/>
    </row>
    <row r="5" spans="1:16" s="2" customFormat="1" ht="24.75" customHeight="1">
      <c r="A5" s="152"/>
      <c r="B5" s="154"/>
      <c r="C5" s="138"/>
      <c r="D5" s="138"/>
      <c r="E5" s="138"/>
      <c r="F5" s="138"/>
      <c r="G5" s="137" t="s">
        <v>148</v>
      </c>
      <c r="H5" s="161" t="s">
        <v>146</v>
      </c>
      <c r="I5" s="141" t="s">
        <v>129</v>
      </c>
      <c r="J5" s="141" t="s">
        <v>130</v>
      </c>
      <c r="K5" s="139" t="s">
        <v>26</v>
      </c>
      <c r="L5" s="139" t="s">
        <v>151</v>
      </c>
      <c r="M5" s="141" t="s">
        <v>152</v>
      </c>
      <c r="N5" s="141" t="s">
        <v>153</v>
      </c>
      <c r="O5" s="141" t="s">
        <v>154</v>
      </c>
      <c r="P5" s="141" t="s">
        <v>157</v>
      </c>
    </row>
    <row r="6" spans="1:16" s="2" customFormat="1" ht="24.75" customHeight="1">
      <c r="A6" s="152"/>
      <c r="B6" s="154"/>
      <c r="C6" s="138"/>
      <c r="D6" s="138"/>
      <c r="E6" s="138"/>
      <c r="F6" s="138"/>
      <c r="G6" s="138"/>
      <c r="H6" s="162"/>
      <c r="I6" s="141"/>
      <c r="J6" s="141"/>
      <c r="K6" s="139"/>
      <c r="L6" s="139"/>
      <c r="M6" s="141"/>
      <c r="N6" s="141"/>
      <c r="O6" s="141"/>
      <c r="P6" s="141"/>
    </row>
    <row r="7" spans="1:16" s="2" customFormat="1" ht="24.75" customHeight="1">
      <c r="A7" s="152"/>
      <c r="B7" s="154"/>
      <c r="C7" s="138"/>
      <c r="D7" s="138"/>
      <c r="E7" s="138"/>
      <c r="F7" s="138"/>
      <c r="G7" s="138"/>
      <c r="H7" s="162"/>
      <c r="I7" s="141"/>
      <c r="J7" s="141"/>
      <c r="K7" s="139"/>
      <c r="L7" s="139"/>
      <c r="M7" s="141"/>
      <c r="N7" s="141"/>
      <c r="O7" s="141"/>
      <c r="P7" s="141"/>
    </row>
    <row r="8" spans="1:16" s="2" customFormat="1" ht="172.5" customHeight="1" thickBot="1">
      <c r="A8" s="152"/>
      <c r="B8" s="154"/>
      <c r="C8" s="138"/>
      <c r="D8" s="138"/>
      <c r="E8" s="138"/>
      <c r="F8" s="138"/>
      <c r="G8" s="138"/>
      <c r="H8" s="162"/>
      <c r="I8" s="142"/>
      <c r="J8" s="142"/>
      <c r="K8" s="140"/>
      <c r="L8" s="140"/>
      <c r="M8" s="142"/>
      <c r="N8" s="142"/>
      <c r="O8" s="142"/>
      <c r="P8" s="142"/>
    </row>
    <row r="9" spans="1:16" s="2" customFormat="1" ht="29.25" customHeight="1" thickBot="1">
      <c r="A9" s="17">
        <v>1</v>
      </c>
      <c r="B9" s="18">
        <v>2</v>
      </c>
      <c r="C9" s="18">
        <v>3</v>
      </c>
      <c r="D9" s="18">
        <v>4</v>
      </c>
      <c r="E9" s="19">
        <v>5</v>
      </c>
      <c r="F9" s="18">
        <v>6</v>
      </c>
      <c r="G9" s="17">
        <v>7</v>
      </c>
      <c r="H9" s="18">
        <v>8</v>
      </c>
      <c r="I9" s="18">
        <v>9</v>
      </c>
      <c r="J9" s="18">
        <v>10</v>
      </c>
      <c r="K9" s="118">
        <v>11</v>
      </c>
      <c r="L9" s="119">
        <v>12</v>
      </c>
      <c r="M9" s="17">
        <v>13</v>
      </c>
      <c r="N9" s="18">
        <v>14</v>
      </c>
      <c r="O9" s="18">
        <v>15</v>
      </c>
      <c r="P9" s="18">
        <v>16</v>
      </c>
    </row>
    <row r="10" spans="1:16" s="2" customFormat="1" ht="24.75" customHeight="1" thickBot="1">
      <c r="A10" s="20" t="s">
        <v>23</v>
      </c>
      <c r="B10" s="21" t="s">
        <v>6</v>
      </c>
      <c r="C10" s="22" t="s">
        <v>133</v>
      </c>
      <c r="D10" s="23">
        <f>SUM(D12:D20,D22:D25)</f>
        <v>2106</v>
      </c>
      <c r="E10" s="23">
        <f>SUM(E12:E20,E22:E25)</f>
        <v>702</v>
      </c>
      <c r="F10" s="23">
        <f>SUM(F12:F20,F22:F25)</f>
        <v>1404</v>
      </c>
      <c r="G10" s="23">
        <f>SUM(G12:G20,G22:G25)</f>
        <v>325</v>
      </c>
      <c r="H10" s="24"/>
      <c r="I10" s="18"/>
      <c r="J10" s="18"/>
      <c r="K10" s="119"/>
      <c r="L10" s="119"/>
      <c r="M10" s="17"/>
      <c r="N10" s="25"/>
      <c r="O10" s="26"/>
      <c r="P10" s="27"/>
    </row>
    <row r="11" spans="1:16" s="2" customFormat="1" ht="28.5" customHeight="1" thickBot="1">
      <c r="A11" s="20" t="s">
        <v>158</v>
      </c>
      <c r="B11" s="28" t="s">
        <v>155</v>
      </c>
      <c r="C11" s="29"/>
      <c r="D11" s="30"/>
      <c r="E11" s="30"/>
      <c r="F11" s="30"/>
      <c r="G11" s="30"/>
      <c r="H11" s="18"/>
      <c r="I11" s="18"/>
      <c r="J11" s="18"/>
      <c r="K11" s="119"/>
      <c r="L11" s="119"/>
      <c r="M11" s="18"/>
      <c r="N11" s="31"/>
      <c r="O11" s="26"/>
      <c r="P11" s="27"/>
    </row>
    <row r="12" spans="1:16" s="2" customFormat="1" ht="28.5" customHeight="1">
      <c r="A12" s="32" t="s">
        <v>7</v>
      </c>
      <c r="B12" s="33" t="s">
        <v>0</v>
      </c>
      <c r="C12" s="34" t="s">
        <v>136</v>
      </c>
      <c r="D12" s="35">
        <f>SUM(E12:F12)</f>
        <v>117</v>
      </c>
      <c r="E12" s="36">
        <v>39</v>
      </c>
      <c r="F12" s="37">
        <f>SUM(I12:J12)</f>
        <v>78</v>
      </c>
      <c r="G12" s="38">
        <v>0</v>
      </c>
      <c r="H12" s="39"/>
      <c r="I12" s="40">
        <v>34</v>
      </c>
      <c r="J12" s="38">
        <v>44</v>
      </c>
      <c r="K12" s="120">
        <v>0</v>
      </c>
      <c r="L12" s="120">
        <v>0</v>
      </c>
      <c r="M12" s="41"/>
      <c r="N12" s="42"/>
      <c r="O12" s="43"/>
      <c r="P12" s="44"/>
    </row>
    <row r="13" spans="1:16" s="2" customFormat="1" ht="28.5" customHeight="1">
      <c r="A13" s="45" t="s">
        <v>8</v>
      </c>
      <c r="B13" s="46" t="s">
        <v>25</v>
      </c>
      <c r="C13" s="47" t="s">
        <v>126</v>
      </c>
      <c r="D13" s="35">
        <f aca="true" t="shared" si="0" ref="D13:D20">SUM(E13:F13)</f>
        <v>176</v>
      </c>
      <c r="E13" s="36">
        <v>59</v>
      </c>
      <c r="F13" s="37">
        <f aca="true" t="shared" si="1" ref="F13:F20">SUM(I13:J13)</f>
        <v>117</v>
      </c>
      <c r="G13" s="48">
        <v>0</v>
      </c>
      <c r="H13" s="39"/>
      <c r="I13" s="49">
        <v>51</v>
      </c>
      <c r="J13" s="48">
        <v>66</v>
      </c>
      <c r="K13" s="120">
        <v>0</v>
      </c>
      <c r="L13" s="120">
        <v>0</v>
      </c>
      <c r="M13" s="50"/>
      <c r="N13" s="51"/>
      <c r="O13" s="52"/>
      <c r="P13" s="53"/>
    </row>
    <row r="14" spans="1:16" s="2" customFormat="1" ht="28.5" customHeight="1">
      <c r="A14" s="54" t="s">
        <v>9</v>
      </c>
      <c r="B14" s="55" t="s">
        <v>1</v>
      </c>
      <c r="C14" s="47" t="s">
        <v>126</v>
      </c>
      <c r="D14" s="35">
        <f t="shared" si="0"/>
        <v>117</v>
      </c>
      <c r="E14" s="36">
        <v>39</v>
      </c>
      <c r="F14" s="37">
        <f t="shared" si="1"/>
        <v>78</v>
      </c>
      <c r="G14" s="48">
        <v>78</v>
      </c>
      <c r="H14" s="39"/>
      <c r="I14" s="49">
        <v>34</v>
      </c>
      <c r="J14" s="48">
        <v>44</v>
      </c>
      <c r="K14" s="120">
        <v>0</v>
      </c>
      <c r="L14" s="120">
        <v>0</v>
      </c>
      <c r="M14" s="50"/>
      <c r="N14" s="51"/>
      <c r="O14" s="52"/>
      <c r="P14" s="53"/>
    </row>
    <row r="15" spans="1:16" s="2" customFormat="1" ht="28.5" customHeight="1">
      <c r="A15" s="56" t="s">
        <v>12</v>
      </c>
      <c r="B15" s="57" t="s">
        <v>10</v>
      </c>
      <c r="C15" s="47" t="s">
        <v>126</v>
      </c>
      <c r="D15" s="35">
        <f t="shared" si="0"/>
        <v>167</v>
      </c>
      <c r="E15" s="36">
        <v>50</v>
      </c>
      <c r="F15" s="37">
        <f t="shared" si="1"/>
        <v>117</v>
      </c>
      <c r="G15" s="48">
        <v>0</v>
      </c>
      <c r="H15" s="39"/>
      <c r="I15" s="49">
        <v>51</v>
      </c>
      <c r="J15" s="48">
        <v>66</v>
      </c>
      <c r="K15" s="120">
        <v>0</v>
      </c>
      <c r="L15" s="120">
        <v>0</v>
      </c>
      <c r="M15" s="50"/>
      <c r="N15" s="51"/>
      <c r="O15" s="52"/>
      <c r="P15" s="53"/>
    </row>
    <row r="16" spans="1:16" s="2" customFormat="1" ht="28.5" customHeight="1">
      <c r="A16" s="32" t="s">
        <v>13</v>
      </c>
      <c r="B16" s="58" t="s">
        <v>3</v>
      </c>
      <c r="C16" s="47" t="s">
        <v>126</v>
      </c>
      <c r="D16" s="35">
        <f t="shared" si="0"/>
        <v>103</v>
      </c>
      <c r="E16" s="36">
        <v>25</v>
      </c>
      <c r="F16" s="37">
        <f t="shared" si="1"/>
        <v>78</v>
      </c>
      <c r="G16" s="48">
        <v>0</v>
      </c>
      <c r="H16" s="39"/>
      <c r="I16" s="49">
        <v>34</v>
      </c>
      <c r="J16" s="48">
        <v>44</v>
      </c>
      <c r="K16" s="120">
        <v>0</v>
      </c>
      <c r="L16" s="120">
        <v>0</v>
      </c>
      <c r="M16" s="50"/>
      <c r="N16" s="51"/>
      <c r="O16" s="52"/>
      <c r="P16" s="53"/>
    </row>
    <row r="17" spans="1:16" s="2" customFormat="1" ht="28.5" customHeight="1">
      <c r="A17" s="32" t="s">
        <v>103</v>
      </c>
      <c r="B17" s="58" t="s">
        <v>60</v>
      </c>
      <c r="C17" s="47" t="s">
        <v>126</v>
      </c>
      <c r="D17" s="35">
        <f t="shared" si="0"/>
        <v>54</v>
      </c>
      <c r="E17" s="36">
        <v>15</v>
      </c>
      <c r="F17" s="37">
        <f t="shared" si="1"/>
        <v>39</v>
      </c>
      <c r="G17" s="59">
        <v>10</v>
      </c>
      <c r="H17" s="39"/>
      <c r="I17" s="60">
        <v>17</v>
      </c>
      <c r="J17" s="59">
        <v>22</v>
      </c>
      <c r="K17" s="120">
        <v>0</v>
      </c>
      <c r="L17" s="120">
        <v>0</v>
      </c>
      <c r="M17" s="50"/>
      <c r="N17" s="51"/>
      <c r="O17" s="52"/>
      <c r="P17" s="53"/>
    </row>
    <row r="18" spans="1:16" s="2" customFormat="1" ht="28.5" customHeight="1">
      <c r="A18" s="56" t="s">
        <v>104</v>
      </c>
      <c r="B18" s="57" t="s">
        <v>61</v>
      </c>
      <c r="C18" s="47" t="s">
        <v>126</v>
      </c>
      <c r="D18" s="35">
        <f t="shared" si="0"/>
        <v>156</v>
      </c>
      <c r="E18" s="36">
        <v>39</v>
      </c>
      <c r="F18" s="37">
        <f t="shared" si="1"/>
        <v>117</v>
      </c>
      <c r="G18" s="59">
        <v>22</v>
      </c>
      <c r="H18" s="39"/>
      <c r="I18" s="60">
        <v>51</v>
      </c>
      <c r="J18" s="59">
        <v>66</v>
      </c>
      <c r="K18" s="120">
        <v>0</v>
      </c>
      <c r="L18" s="120">
        <v>0</v>
      </c>
      <c r="M18" s="50"/>
      <c r="N18" s="51"/>
      <c r="O18" s="52"/>
      <c r="P18" s="53"/>
    </row>
    <row r="19" spans="1:16" s="2" customFormat="1" ht="28.5" customHeight="1">
      <c r="A19" s="32" t="s">
        <v>173</v>
      </c>
      <c r="B19" s="58" t="s">
        <v>4</v>
      </c>
      <c r="C19" s="47" t="s">
        <v>131</v>
      </c>
      <c r="D19" s="35">
        <f t="shared" si="0"/>
        <v>234</v>
      </c>
      <c r="E19" s="36">
        <v>117</v>
      </c>
      <c r="F19" s="37">
        <f t="shared" si="1"/>
        <v>117</v>
      </c>
      <c r="G19" s="59">
        <v>109</v>
      </c>
      <c r="H19" s="39"/>
      <c r="I19" s="60">
        <v>51</v>
      </c>
      <c r="J19" s="59">
        <v>66</v>
      </c>
      <c r="K19" s="120">
        <v>0</v>
      </c>
      <c r="L19" s="120">
        <v>0</v>
      </c>
      <c r="M19" s="50"/>
      <c r="N19" s="51"/>
      <c r="O19" s="52"/>
      <c r="P19" s="53"/>
    </row>
    <row r="20" spans="1:16" s="2" customFormat="1" ht="28.5" customHeight="1" thickBot="1">
      <c r="A20" s="54" t="s">
        <v>105</v>
      </c>
      <c r="B20" s="55" t="s">
        <v>11</v>
      </c>
      <c r="C20" s="47" t="s">
        <v>126</v>
      </c>
      <c r="D20" s="35">
        <f t="shared" si="0"/>
        <v>92</v>
      </c>
      <c r="E20" s="36">
        <v>22</v>
      </c>
      <c r="F20" s="37">
        <f t="shared" si="1"/>
        <v>70</v>
      </c>
      <c r="G20" s="61">
        <v>0</v>
      </c>
      <c r="H20" s="62"/>
      <c r="I20" s="63">
        <v>17</v>
      </c>
      <c r="J20" s="61">
        <v>53</v>
      </c>
      <c r="K20" s="121">
        <v>0</v>
      </c>
      <c r="L20" s="121">
        <v>0</v>
      </c>
      <c r="M20" s="64"/>
      <c r="N20" s="65"/>
      <c r="O20" s="66"/>
      <c r="P20" s="67"/>
    </row>
    <row r="21" spans="1:61" s="5" customFormat="1" ht="30" customHeight="1" thickBot="1">
      <c r="A21" s="68" t="s">
        <v>159</v>
      </c>
      <c r="B21" s="69" t="s">
        <v>156</v>
      </c>
      <c r="C21" s="29"/>
      <c r="D21" s="70"/>
      <c r="E21" s="70"/>
      <c r="F21" s="71"/>
      <c r="G21" s="71"/>
      <c r="H21" s="15"/>
      <c r="I21" s="72"/>
      <c r="J21" s="72"/>
      <c r="K21" s="122"/>
      <c r="L21" s="122"/>
      <c r="M21" s="73"/>
      <c r="N21" s="25"/>
      <c r="O21" s="26"/>
      <c r="P21" s="27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6"/>
    </row>
    <row r="22" spans="1:60" s="2" customFormat="1" ht="30" customHeight="1">
      <c r="A22" s="45" t="s">
        <v>106</v>
      </c>
      <c r="B22" s="33" t="s">
        <v>2</v>
      </c>
      <c r="C22" s="74" t="s">
        <v>132</v>
      </c>
      <c r="D22" s="75">
        <f>SUM(E22:F22)</f>
        <v>435</v>
      </c>
      <c r="E22" s="36">
        <v>145</v>
      </c>
      <c r="F22" s="76">
        <f>SUM(I22:J22)</f>
        <v>290</v>
      </c>
      <c r="G22" s="77">
        <v>20</v>
      </c>
      <c r="H22" s="39"/>
      <c r="I22" s="78">
        <v>136</v>
      </c>
      <c r="J22" s="37">
        <v>154</v>
      </c>
      <c r="K22" s="120">
        <v>0</v>
      </c>
      <c r="L22" s="120">
        <v>0</v>
      </c>
      <c r="M22" s="41"/>
      <c r="N22" s="42"/>
      <c r="O22" s="43"/>
      <c r="P22" s="79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0" s="2" customFormat="1" ht="30" customHeight="1">
      <c r="A23" s="32" t="s">
        <v>107</v>
      </c>
      <c r="B23" s="80" t="s">
        <v>14</v>
      </c>
      <c r="C23" s="47" t="s">
        <v>126</v>
      </c>
      <c r="D23" s="75">
        <f>SUM(E23:F23)</f>
        <v>143</v>
      </c>
      <c r="E23" s="36">
        <v>48</v>
      </c>
      <c r="F23" s="76">
        <f>SUM(I23:J23)</f>
        <v>95</v>
      </c>
      <c r="G23" s="81">
        <v>60</v>
      </c>
      <c r="H23" s="39"/>
      <c r="I23" s="48">
        <v>51</v>
      </c>
      <c r="J23" s="48">
        <v>44</v>
      </c>
      <c r="K23" s="120">
        <v>0</v>
      </c>
      <c r="L23" s="120">
        <v>0</v>
      </c>
      <c r="M23" s="50"/>
      <c r="N23" s="51"/>
      <c r="O23" s="52"/>
      <c r="P23" s="53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60" s="2" customFormat="1" ht="30" customHeight="1">
      <c r="A24" s="32" t="s">
        <v>108</v>
      </c>
      <c r="B24" s="33" t="s">
        <v>62</v>
      </c>
      <c r="C24" s="34" t="s">
        <v>137</v>
      </c>
      <c r="D24" s="75">
        <f>SUM(E24:F24)</f>
        <v>150</v>
      </c>
      <c r="E24" s="36">
        <v>50</v>
      </c>
      <c r="F24" s="76">
        <f>SUM(I24:J24)</f>
        <v>100</v>
      </c>
      <c r="G24" s="81">
        <v>26</v>
      </c>
      <c r="H24" s="82"/>
      <c r="I24" s="48">
        <v>34</v>
      </c>
      <c r="J24" s="48">
        <v>66</v>
      </c>
      <c r="K24" s="120">
        <v>0</v>
      </c>
      <c r="L24" s="120">
        <v>0</v>
      </c>
      <c r="M24" s="50"/>
      <c r="N24" s="51"/>
      <c r="O24" s="52"/>
      <c r="P24" s="53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60" s="2" customFormat="1" ht="30" customHeight="1" thickBot="1">
      <c r="A25" s="115" t="s">
        <v>109</v>
      </c>
      <c r="B25" s="83" t="s">
        <v>63</v>
      </c>
      <c r="C25" s="84" t="s">
        <v>126</v>
      </c>
      <c r="D25" s="85">
        <f>SUM(E25:F25)</f>
        <v>162</v>
      </c>
      <c r="E25" s="86">
        <v>54</v>
      </c>
      <c r="F25" s="87">
        <f>SUM(I25:J25)</f>
        <v>108</v>
      </c>
      <c r="G25" s="88">
        <v>0</v>
      </c>
      <c r="H25" s="89"/>
      <c r="I25" s="90">
        <v>51</v>
      </c>
      <c r="J25" s="90">
        <v>57</v>
      </c>
      <c r="K25" s="123">
        <v>0</v>
      </c>
      <c r="L25" s="123">
        <v>0</v>
      </c>
      <c r="M25" s="91"/>
      <c r="N25" s="92"/>
      <c r="O25" s="93"/>
      <c r="P25" s="94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0" s="2" customFormat="1" ht="24.75" customHeight="1" thickBot="1">
      <c r="A26" s="103">
        <v>1</v>
      </c>
      <c r="B26" s="17">
        <v>2</v>
      </c>
      <c r="C26" s="18">
        <v>3</v>
      </c>
      <c r="D26" s="104">
        <v>4</v>
      </c>
      <c r="E26" s="19">
        <v>5</v>
      </c>
      <c r="F26" s="105">
        <v>6</v>
      </c>
      <c r="G26" s="103">
        <v>7</v>
      </c>
      <c r="H26" s="17">
        <v>8</v>
      </c>
      <c r="I26" s="18">
        <v>9</v>
      </c>
      <c r="J26" s="104">
        <v>10</v>
      </c>
      <c r="K26" s="118">
        <v>11</v>
      </c>
      <c r="L26" s="124">
        <v>12</v>
      </c>
      <c r="M26" s="103">
        <v>13</v>
      </c>
      <c r="N26" s="17">
        <v>14</v>
      </c>
      <c r="O26" s="18">
        <v>15</v>
      </c>
      <c r="P26" s="104">
        <v>16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1:60" s="7" customFormat="1" ht="41.25" thickBot="1">
      <c r="A27" s="130" t="s">
        <v>27</v>
      </c>
      <c r="B27" s="163" t="s">
        <v>32</v>
      </c>
      <c r="C27" s="29" t="s">
        <v>192</v>
      </c>
      <c r="D27" s="164">
        <f>SUM(D28:D34)</f>
        <v>930</v>
      </c>
      <c r="E27" s="164">
        <f>SUM(E28:E34)</f>
        <v>310</v>
      </c>
      <c r="F27" s="165">
        <f>SUM(F28:F34)</f>
        <v>620</v>
      </c>
      <c r="G27" s="165">
        <f>SUM(G28:G34)</f>
        <v>438</v>
      </c>
      <c r="H27" s="165"/>
      <c r="I27" s="165"/>
      <c r="J27" s="165"/>
      <c r="K27" s="166"/>
      <c r="L27" s="166"/>
      <c r="M27" s="165"/>
      <c r="N27" s="165"/>
      <c r="O27" s="165"/>
      <c r="P27" s="167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</row>
    <row r="28" spans="1:60" s="2" customFormat="1" ht="22.5" customHeight="1">
      <c r="A28" s="168" t="s">
        <v>28</v>
      </c>
      <c r="B28" s="95" t="s">
        <v>80</v>
      </c>
      <c r="C28" s="169" t="s">
        <v>138</v>
      </c>
      <c r="D28" s="170">
        <f>SUM(E28:F28)</f>
        <v>60</v>
      </c>
      <c r="E28" s="171">
        <v>12</v>
      </c>
      <c r="F28" s="172">
        <f aca="true" t="shared" si="2" ref="F28:F34">SUM(K28:P28)</f>
        <v>48</v>
      </c>
      <c r="G28" s="173">
        <v>0</v>
      </c>
      <c r="H28" s="173"/>
      <c r="I28" s="173"/>
      <c r="J28" s="173"/>
      <c r="K28" s="174">
        <v>0</v>
      </c>
      <c r="L28" s="174">
        <v>0</v>
      </c>
      <c r="M28" s="175">
        <v>0</v>
      </c>
      <c r="N28" s="176">
        <v>48</v>
      </c>
      <c r="O28" s="176">
        <v>0</v>
      </c>
      <c r="P28" s="177">
        <v>0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0" s="2" customFormat="1" ht="22.5" customHeight="1">
      <c r="A29" s="168" t="s">
        <v>29</v>
      </c>
      <c r="B29" s="96" t="s">
        <v>10</v>
      </c>
      <c r="C29" s="169" t="s">
        <v>138</v>
      </c>
      <c r="D29" s="170">
        <f aca="true" t="shared" si="3" ref="D29:D34">SUM(E29:F29)</f>
        <v>60</v>
      </c>
      <c r="E29" s="171">
        <v>12</v>
      </c>
      <c r="F29" s="172">
        <f t="shared" si="2"/>
        <v>48</v>
      </c>
      <c r="G29" s="176">
        <v>0</v>
      </c>
      <c r="H29" s="176"/>
      <c r="I29" s="176"/>
      <c r="J29" s="176"/>
      <c r="K29" s="178">
        <v>48</v>
      </c>
      <c r="L29" s="178">
        <v>0</v>
      </c>
      <c r="M29" s="176">
        <v>0</v>
      </c>
      <c r="N29" s="176">
        <v>0</v>
      </c>
      <c r="O29" s="176">
        <v>0</v>
      </c>
      <c r="P29" s="177">
        <v>0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0" ht="22.5" customHeight="1">
      <c r="A30" s="168" t="s">
        <v>30</v>
      </c>
      <c r="B30" s="96" t="s">
        <v>86</v>
      </c>
      <c r="C30" s="179" t="s">
        <v>138</v>
      </c>
      <c r="D30" s="170">
        <f t="shared" si="3"/>
        <v>72</v>
      </c>
      <c r="E30" s="171">
        <v>24</v>
      </c>
      <c r="F30" s="172">
        <f t="shared" si="2"/>
        <v>48</v>
      </c>
      <c r="G30" s="176">
        <v>42</v>
      </c>
      <c r="H30" s="176"/>
      <c r="I30" s="176"/>
      <c r="J30" s="176"/>
      <c r="K30" s="178">
        <v>0</v>
      </c>
      <c r="L30" s="178">
        <v>0</v>
      </c>
      <c r="M30" s="176">
        <v>0</v>
      </c>
      <c r="N30" s="176">
        <v>0</v>
      </c>
      <c r="O30" s="176">
        <v>48</v>
      </c>
      <c r="P30" s="177">
        <v>0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ht="22.5" customHeight="1">
      <c r="A31" s="180" t="s">
        <v>31</v>
      </c>
      <c r="B31" s="96" t="s">
        <v>33</v>
      </c>
      <c r="C31" s="47" t="s">
        <v>187</v>
      </c>
      <c r="D31" s="170">
        <f t="shared" si="3"/>
        <v>214</v>
      </c>
      <c r="E31" s="181">
        <v>24</v>
      </c>
      <c r="F31" s="182">
        <f t="shared" si="2"/>
        <v>190</v>
      </c>
      <c r="G31" s="176">
        <v>190</v>
      </c>
      <c r="H31" s="176"/>
      <c r="I31" s="176"/>
      <c r="J31" s="176"/>
      <c r="K31" s="178">
        <v>32</v>
      </c>
      <c r="L31" s="178">
        <v>42</v>
      </c>
      <c r="M31" s="176">
        <v>28</v>
      </c>
      <c r="N31" s="183">
        <v>40</v>
      </c>
      <c r="O31" s="171">
        <v>48</v>
      </c>
      <c r="P31" s="177">
        <v>0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ht="22.5" customHeight="1">
      <c r="A32" s="184" t="s">
        <v>77</v>
      </c>
      <c r="B32" s="97" t="s">
        <v>4</v>
      </c>
      <c r="C32" s="185" t="s">
        <v>139</v>
      </c>
      <c r="D32" s="170">
        <f t="shared" si="3"/>
        <v>380</v>
      </c>
      <c r="E32" s="181">
        <v>190</v>
      </c>
      <c r="F32" s="182">
        <f t="shared" si="2"/>
        <v>190</v>
      </c>
      <c r="G32" s="176">
        <v>188</v>
      </c>
      <c r="H32" s="176"/>
      <c r="I32" s="176"/>
      <c r="J32" s="176"/>
      <c r="K32" s="178">
        <v>32</v>
      </c>
      <c r="L32" s="186">
        <v>40</v>
      </c>
      <c r="M32" s="187">
        <v>28</v>
      </c>
      <c r="N32" s="188">
        <v>42</v>
      </c>
      <c r="O32" s="189">
        <v>48</v>
      </c>
      <c r="P32" s="177">
        <v>0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ht="22.5" customHeight="1">
      <c r="A33" s="180" t="s">
        <v>91</v>
      </c>
      <c r="B33" s="96" t="s">
        <v>125</v>
      </c>
      <c r="C33" s="47" t="s">
        <v>138</v>
      </c>
      <c r="D33" s="170">
        <f t="shared" si="3"/>
        <v>96</v>
      </c>
      <c r="E33" s="190">
        <f>F33*0.5</f>
        <v>32</v>
      </c>
      <c r="F33" s="191">
        <f t="shared" si="2"/>
        <v>64</v>
      </c>
      <c r="G33" s="187">
        <v>10</v>
      </c>
      <c r="H33" s="187"/>
      <c r="I33" s="187"/>
      <c r="J33" s="187"/>
      <c r="K33" s="186">
        <v>64</v>
      </c>
      <c r="L33" s="178">
        <v>0</v>
      </c>
      <c r="M33" s="176">
        <v>0</v>
      </c>
      <c r="N33" s="176">
        <v>0</v>
      </c>
      <c r="O33" s="176">
        <v>0</v>
      </c>
      <c r="P33" s="177">
        <v>0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ht="22.5" customHeight="1" thickBot="1">
      <c r="A34" s="192" t="s">
        <v>142</v>
      </c>
      <c r="B34" s="98" t="s">
        <v>143</v>
      </c>
      <c r="C34" s="84" t="s">
        <v>138</v>
      </c>
      <c r="D34" s="170">
        <f t="shared" si="3"/>
        <v>48</v>
      </c>
      <c r="E34" s="193">
        <f>F34*0.5</f>
        <v>16</v>
      </c>
      <c r="F34" s="191">
        <f t="shared" si="2"/>
        <v>32</v>
      </c>
      <c r="G34" s="194">
        <v>8</v>
      </c>
      <c r="H34" s="194"/>
      <c r="I34" s="194"/>
      <c r="J34" s="194"/>
      <c r="K34" s="178">
        <v>0</v>
      </c>
      <c r="L34" s="178">
        <v>0</v>
      </c>
      <c r="M34" s="176">
        <v>0</v>
      </c>
      <c r="N34" s="176">
        <v>0</v>
      </c>
      <c r="O34" s="194">
        <v>32</v>
      </c>
      <c r="P34" s="177">
        <v>0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ht="41.25" thickBot="1">
      <c r="A35" s="195" t="s">
        <v>34</v>
      </c>
      <c r="B35" s="196" t="s">
        <v>37</v>
      </c>
      <c r="C35" s="29" t="s">
        <v>134</v>
      </c>
      <c r="D35" s="197">
        <f>SUM(D36:D37)</f>
        <v>213</v>
      </c>
      <c r="E35" s="197">
        <f>SUM(E36:E37)</f>
        <v>71</v>
      </c>
      <c r="F35" s="105">
        <f>SUM(F36:F37)</f>
        <v>142</v>
      </c>
      <c r="G35" s="105">
        <f>SUM(G36:G37)</f>
        <v>74</v>
      </c>
      <c r="H35" s="105"/>
      <c r="I35" s="198"/>
      <c r="J35" s="198"/>
      <c r="K35" s="166"/>
      <c r="L35" s="166"/>
      <c r="M35" s="165"/>
      <c r="N35" s="165"/>
      <c r="O35" s="165"/>
      <c r="P35" s="167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ht="20.25">
      <c r="A36" s="97" t="s">
        <v>35</v>
      </c>
      <c r="B36" s="99" t="s">
        <v>2</v>
      </c>
      <c r="C36" s="34" t="s">
        <v>140</v>
      </c>
      <c r="D36" s="35">
        <f>SUM(E36:F36)</f>
        <v>96</v>
      </c>
      <c r="E36" s="199">
        <f>F36*0.5</f>
        <v>32</v>
      </c>
      <c r="F36" s="182">
        <f>SUM(K36:P36)</f>
        <v>64</v>
      </c>
      <c r="G36" s="187">
        <v>24</v>
      </c>
      <c r="H36" s="187"/>
      <c r="I36" s="187"/>
      <c r="J36" s="187"/>
      <c r="K36" s="186">
        <v>64</v>
      </c>
      <c r="L36" s="178">
        <v>0</v>
      </c>
      <c r="M36" s="176">
        <v>0</v>
      </c>
      <c r="N36" s="176">
        <v>0</v>
      </c>
      <c r="O36" s="176">
        <v>0</v>
      </c>
      <c r="P36" s="177">
        <v>0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ht="41.25" thickBot="1">
      <c r="A37" s="200" t="s">
        <v>36</v>
      </c>
      <c r="B37" s="100" t="s">
        <v>83</v>
      </c>
      <c r="C37" s="169" t="s">
        <v>138</v>
      </c>
      <c r="D37" s="35">
        <f>SUM(E37:F37)</f>
        <v>117</v>
      </c>
      <c r="E37" s="199">
        <f>F37*0.5</f>
        <v>39</v>
      </c>
      <c r="F37" s="182">
        <f>SUM(K37:P37)</f>
        <v>78</v>
      </c>
      <c r="G37" s="189">
        <v>50</v>
      </c>
      <c r="H37" s="189"/>
      <c r="I37" s="189"/>
      <c r="J37" s="189"/>
      <c r="K37" s="178">
        <v>0</v>
      </c>
      <c r="L37" s="201">
        <v>78</v>
      </c>
      <c r="M37" s="176">
        <v>0</v>
      </c>
      <c r="N37" s="176">
        <v>0</v>
      </c>
      <c r="O37" s="176">
        <v>0</v>
      </c>
      <c r="P37" s="177">
        <v>0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s="11" customFormat="1" ht="21" thickBot="1">
      <c r="A38" s="202" t="s">
        <v>38</v>
      </c>
      <c r="B38" s="202" t="s">
        <v>39</v>
      </c>
      <c r="C38" s="29" t="s">
        <v>195</v>
      </c>
      <c r="D38" s="203">
        <f>SUM(D39,D58)</f>
        <v>4083</v>
      </c>
      <c r="E38" s="203">
        <f>SUM(E39,E58)</f>
        <v>1205</v>
      </c>
      <c r="F38" s="203">
        <f>SUM(F39,F58)</f>
        <v>3162</v>
      </c>
      <c r="G38" s="203">
        <f>SUM(G39,G58)</f>
        <v>1160</v>
      </c>
      <c r="H38" s="204">
        <f>SUM(H40:H51,H52:H56,H60:H62,H64:H66,H68:H69,H71:H73,H75:H76,H78:H83)</f>
        <v>60</v>
      </c>
      <c r="I38" s="204"/>
      <c r="J38" s="204"/>
      <c r="K38" s="205"/>
      <c r="L38" s="205"/>
      <c r="M38" s="204"/>
      <c r="N38" s="204"/>
      <c r="O38" s="204"/>
      <c r="P38" s="206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s="11" customFormat="1" ht="24" customHeight="1" thickBot="1">
      <c r="A39" s="195" t="s">
        <v>40</v>
      </c>
      <c r="B39" s="207" t="s">
        <v>41</v>
      </c>
      <c r="C39" s="29" t="s">
        <v>194</v>
      </c>
      <c r="D39" s="197">
        <f>SUM(D40:D56)</f>
        <v>1785</v>
      </c>
      <c r="E39" s="197">
        <f>SUM(E40:E56)</f>
        <v>595</v>
      </c>
      <c r="F39" s="197">
        <f>SUM(F40:F56)</f>
        <v>1190</v>
      </c>
      <c r="G39" s="197">
        <f>SUM(G40:G56)</f>
        <v>534</v>
      </c>
      <c r="H39" s="105"/>
      <c r="I39" s="165">
        <f aca="true" t="shared" si="4" ref="I39:P39">SUM(I40:I56)</f>
        <v>0</v>
      </c>
      <c r="J39" s="165">
        <f t="shared" si="4"/>
        <v>0</v>
      </c>
      <c r="K39" s="166">
        <f t="shared" si="4"/>
        <v>336</v>
      </c>
      <c r="L39" s="166">
        <f t="shared" si="4"/>
        <v>338</v>
      </c>
      <c r="M39" s="165">
        <f t="shared" si="4"/>
        <v>198</v>
      </c>
      <c r="N39" s="165">
        <f t="shared" si="4"/>
        <v>46</v>
      </c>
      <c r="O39" s="165">
        <f t="shared" si="4"/>
        <v>272</v>
      </c>
      <c r="P39" s="167">
        <f t="shared" si="4"/>
        <v>0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ht="20.25">
      <c r="A40" s="101" t="s">
        <v>42</v>
      </c>
      <c r="B40" s="101" t="s">
        <v>64</v>
      </c>
      <c r="C40" s="208" t="s">
        <v>141</v>
      </c>
      <c r="D40" s="35">
        <f>SUM(E40:F40)</f>
        <v>180</v>
      </c>
      <c r="E40" s="199">
        <f aca="true" t="shared" si="5" ref="E40:E51">F40*0.5</f>
        <v>60</v>
      </c>
      <c r="F40" s="182">
        <f aca="true" t="shared" si="6" ref="F40:F51">SUM(K40:P40)</f>
        <v>120</v>
      </c>
      <c r="G40" s="175">
        <v>38</v>
      </c>
      <c r="H40" s="175">
        <v>20</v>
      </c>
      <c r="I40" s="176">
        <v>0</v>
      </c>
      <c r="J40" s="176">
        <v>0</v>
      </c>
      <c r="K40" s="178">
        <v>0</v>
      </c>
      <c r="L40" s="174">
        <v>120</v>
      </c>
      <c r="M40" s="176">
        <v>0</v>
      </c>
      <c r="N40" s="176">
        <v>0</v>
      </c>
      <c r="O40" s="176">
        <v>0</v>
      </c>
      <c r="P40" s="177">
        <v>0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ht="20.25">
      <c r="A41" s="96" t="s">
        <v>43</v>
      </c>
      <c r="B41" s="96" t="s">
        <v>66</v>
      </c>
      <c r="C41" s="208" t="s">
        <v>141</v>
      </c>
      <c r="D41" s="35">
        <f aca="true" t="shared" si="7" ref="D41:D56">SUM(E41:F41)</f>
        <v>99</v>
      </c>
      <c r="E41" s="199">
        <f t="shared" si="5"/>
        <v>33</v>
      </c>
      <c r="F41" s="182">
        <f t="shared" si="6"/>
        <v>66</v>
      </c>
      <c r="G41" s="176">
        <v>34</v>
      </c>
      <c r="H41" s="176">
        <v>0</v>
      </c>
      <c r="I41" s="176">
        <v>0</v>
      </c>
      <c r="J41" s="176">
        <v>0</v>
      </c>
      <c r="K41" s="178">
        <v>0</v>
      </c>
      <c r="L41" s="178">
        <v>66</v>
      </c>
      <c r="M41" s="176">
        <v>0</v>
      </c>
      <c r="N41" s="176">
        <v>0</v>
      </c>
      <c r="O41" s="176">
        <v>0</v>
      </c>
      <c r="P41" s="177">
        <v>0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16" ht="20.25">
      <c r="A42" s="96" t="s">
        <v>44</v>
      </c>
      <c r="B42" s="96" t="s">
        <v>65</v>
      </c>
      <c r="C42" s="208" t="s">
        <v>141</v>
      </c>
      <c r="D42" s="35">
        <f t="shared" si="7"/>
        <v>120</v>
      </c>
      <c r="E42" s="199">
        <f t="shared" si="5"/>
        <v>40</v>
      </c>
      <c r="F42" s="182">
        <f t="shared" si="6"/>
        <v>80</v>
      </c>
      <c r="G42" s="176">
        <v>46</v>
      </c>
      <c r="H42" s="176">
        <v>0</v>
      </c>
      <c r="I42" s="176">
        <v>0</v>
      </c>
      <c r="J42" s="176">
        <v>0</v>
      </c>
      <c r="K42" s="178">
        <v>80</v>
      </c>
      <c r="L42" s="178">
        <v>0</v>
      </c>
      <c r="M42" s="176">
        <v>0</v>
      </c>
      <c r="N42" s="176">
        <v>0</v>
      </c>
      <c r="O42" s="176">
        <v>0</v>
      </c>
      <c r="P42" s="177">
        <v>0</v>
      </c>
    </row>
    <row r="43" spans="1:16" ht="40.5">
      <c r="A43" s="96" t="s">
        <v>45</v>
      </c>
      <c r="B43" s="102" t="s">
        <v>84</v>
      </c>
      <c r="C43" s="179" t="s">
        <v>138</v>
      </c>
      <c r="D43" s="35">
        <f t="shared" si="7"/>
        <v>72</v>
      </c>
      <c r="E43" s="199">
        <f t="shared" si="5"/>
        <v>24</v>
      </c>
      <c r="F43" s="182">
        <f t="shared" si="6"/>
        <v>48</v>
      </c>
      <c r="G43" s="176">
        <v>20</v>
      </c>
      <c r="H43" s="176">
        <v>0</v>
      </c>
      <c r="I43" s="176">
        <v>0</v>
      </c>
      <c r="J43" s="176">
        <v>0</v>
      </c>
      <c r="K43" s="178">
        <v>48</v>
      </c>
      <c r="L43" s="178">
        <v>0</v>
      </c>
      <c r="M43" s="176">
        <v>0</v>
      </c>
      <c r="N43" s="176">
        <v>0</v>
      </c>
      <c r="O43" s="176">
        <v>0</v>
      </c>
      <c r="P43" s="177">
        <v>0</v>
      </c>
    </row>
    <row r="44" spans="1:16" ht="40.5">
      <c r="A44" s="96" t="s">
        <v>46</v>
      </c>
      <c r="B44" s="102" t="s">
        <v>99</v>
      </c>
      <c r="C44" s="179" t="s">
        <v>138</v>
      </c>
      <c r="D44" s="35">
        <f t="shared" si="7"/>
        <v>72</v>
      </c>
      <c r="E44" s="199">
        <f t="shared" si="5"/>
        <v>24</v>
      </c>
      <c r="F44" s="182">
        <f t="shared" si="6"/>
        <v>48</v>
      </c>
      <c r="G44" s="176">
        <v>26</v>
      </c>
      <c r="H44" s="176">
        <v>0</v>
      </c>
      <c r="I44" s="176">
        <v>0</v>
      </c>
      <c r="J44" s="176">
        <v>0</v>
      </c>
      <c r="K44" s="178">
        <v>0</v>
      </c>
      <c r="L44" s="178">
        <v>0</v>
      </c>
      <c r="M44" s="176">
        <v>20</v>
      </c>
      <c r="N44" s="176">
        <v>28</v>
      </c>
      <c r="O44" s="176">
        <v>0</v>
      </c>
      <c r="P44" s="177">
        <v>0</v>
      </c>
    </row>
    <row r="45" spans="1:16" ht="27" customHeight="1">
      <c r="A45" s="96" t="s">
        <v>47</v>
      </c>
      <c r="B45" s="102" t="s">
        <v>87</v>
      </c>
      <c r="C45" s="209" t="s">
        <v>141</v>
      </c>
      <c r="D45" s="35">
        <f t="shared" si="7"/>
        <v>120</v>
      </c>
      <c r="E45" s="199">
        <f t="shared" si="5"/>
        <v>40</v>
      </c>
      <c r="F45" s="182">
        <f t="shared" si="6"/>
        <v>80</v>
      </c>
      <c r="G45" s="176">
        <v>36</v>
      </c>
      <c r="H45" s="176">
        <v>0</v>
      </c>
      <c r="I45" s="176">
        <v>0</v>
      </c>
      <c r="J45" s="176">
        <v>0</v>
      </c>
      <c r="K45" s="178">
        <v>0</v>
      </c>
      <c r="L45" s="178">
        <v>0</v>
      </c>
      <c r="M45" s="176">
        <v>80</v>
      </c>
      <c r="N45" s="183">
        <v>0</v>
      </c>
      <c r="O45" s="176">
        <v>0</v>
      </c>
      <c r="P45" s="177">
        <v>0</v>
      </c>
    </row>
    <row r="46" spans="1:16" ht="20.25">
      <c r="A46" s="96" t="s">
        <v>48</v>
      </c>
      <c r="B46" s="96" t="s">
        <v>95</v>
      </c>
      <c r="C46" s="208" t="s">
        <v>141</v>
      </c>
      <c r="D46" s="170">
        <f t="shared" si="7"/>
        <v>120</v>
      </c>
      <c r="E46" s="257">
        <f t="shared" si="5"/>
        <v>40</v>
      </c>
      <c r="F46" s="172">
        <f t="shared" si="6"/>
        <v>80</v>
      </c>
      <c r="G46" s="176">
        <v>36</v>
      </c>
      <c r="H46" s="176">
        <v>0</v>
      </c>
      <c r="I46" s="176">
        <v>0</v>
      </c>
      <c r="J46" s="176">
        <v>0</v>
      </c>
      <c r="K46" s="178">
        <v>0</v>
      </c>
      <c r="L46" s="178">
        <v>0</v>
      </c>
      <c r="M46" s="176">
        <v>80</v>
      </c>
      <c r="N46" s="183">
        <v>0</v>
      </c>
      <c r="O46" s="176">
        <v>0</v>
      </c>
      <c r="P46" s="177">
        <v>0</v>
      </c>
    </row>
    <row r="47" spans="1:16" ht="20.25">
      <c r="A47" s="96" t="s">
        <v>49</v>
      </c>
      <c r="B47" s="102" t="s">
        <v>67</v>
      </c>
      <c r="C47" s="179" t="s">
        <v>193</v>
      </c>
      <c r="D47" s="170">
        <f t="shared" si="7"/>
        <v>168</v>
      </c>
      <c r="E47" s="257">
        <f t="shared" si="5"/>
        <v>56</v>
      </c>
      <c r="F47" s="172">
        <f t="shared" si="6"/>
        <v>112</v>
      </c>
      <c r="G47" s="176">
        <v>42</v>
      </c>
      <c r="H47" s="176">
        <v>0</v>
      </c>
      <c r="I47" s="176">
        <v>0</v>
      </c>
      <c r="J47" s="176">
        <v>0</v>
      </c>
      <c r="K47" s="178">
        <v>48</v>
      </c>
      <c r="L47" s="178">
        <v>64</v>
      </c>
      <c r="M47" s="176">
        <v>0</v>
      </c>
      <c r="N47" s="183">
        <v>0</v>
      </c>
      <c r="O47" s="176">
        <v>0</v>
      </c>
      <c r="P47" s="177">
        <v>0</v>
      </c>
    </row>
    <row r="48" spans="1:16" ht="20.25">
      <c r="A48" s="96" t="s">
        <v>50</v>
      </c>
      <c r="B48" s="96" t="s">
        <v>68</v>
      </c>
      <c r="C48" s="179" t="s">
        <v>141</v>
      </c>
      <c r="D48" s="170">
        <f t="shared" si="7"/>
        <v>108</v>
      </c>
      <c r="E48" s="257">
        <f t="shared" si="5"/>
        <v>36</v>
      </c>
      <c r="F48" s="172">
        <f t="shared" si="6"/>
        <v>72</v>
      </c>
      <c r="G48" s="176">
        <v>40</v>
      </c>
      <c r="H48" s="176">
        <v>0</v>
      </c>
      <c r="I48" s="176">
        <v>0</v>
      </c>
      <c r="J48" s="176">
        <v>0</v>
      </c>
      <c r="K48" s="178">
        <v>0</v>
      </c>
      <c r="L48" s="178">
        <v>0</v>
      </c>
      <c r="M48" s="176">
        <v>0</v>
      </c>
      <c r="N48" s="183">
        <v>0</v>
      </c>
      <c r="O48" s="176">
        <v>72</v>
      </c>
      <c r="P48" s="177">
        <v>0</v>
      </c>
    </row>
    <row r="49" spans="1:16" ht="20.25">
      <c r="A49" s="96" t="s">
        <v>51</v>
      </c>
      <c r="B49" s="102" t="s">
        <v>88</v>
      </c>
      <c r="C49" s="209" t="s">
        <v>141</v>
      </c>
      <c r="D49" s="170">
        <f t="shared" si="7"/>
        <v>120</v>
      </c>
      <c r="E49" s="257">
        <f t="shared" si="5"/>
        <v>40</v>
      </c>
      <c r="F49" s="172">
        <f t="shared" si="6"/>
        <v>80</v>
      </c>
      <c r="G49" s="176">
        <v>26</v>
      </c>
      <c r="H49" s="176">
        <v>0</v>
      </c>
      <c r="I49" s="176">
        <v>0</v>
      </c>
      <c r="J49" s="176">
        <v>0</v>
      </c>
      <c r="K49" s="178">
        <v>80</v>
      </c>
      <c r="L49" s="178">
        <v>0</v>
      </c>
      <c r="M49" s="176">
        <v>0</v>
      </c>
      <c r="N49" s="183">
        <v>0</v>
      </c>
      <c r="O49" s="176">
        <v>0</v>
      </c>
      <c r="P49" s="177">
        <v>0</v>
      </c>
    </row>
    <row r="50" spans="1:16" ht="24" customHeight="1">
      <c r="A50" s="96" t="s">
        <v>52</v>
      </c>
      <c r="B50" s="102" t="s">
        <v>89</v>
      </c>
      <c r="C50" s="179" t="s">
        <v>138</v>
      </c>
      <c r="D50" s="170">
        <f t="shared" si="7"/>
        <v>108</v>
      </c>
      <c r="E50" s="257">
        <f t="shared" si="5"/>
        <v>36</v>
      </c>
      <c r="F50" s="172">
        <f t="shared" si="6"/>
        <v>72</v>
      </c>
      <c r="G50" s="176">
        <v>38</v>
      </c>
      <c r="H50" s="176">
        <v>0</v>
      </c>
      <c r="I50" s="176">
        <v>0</v>
      </c>
      <c r="J50" s="176">
        <v>0</v>
      </c>
      <c r="K50" s="178">
        <v>0</v>
      </c>
      <c r="L50" s="178">
        <v>0</v>
      </c>
      <c r="M50" s="176">
        <v>0</v>
      </c>
      <c r="N50" s="183">
        <v>0</v>
      </c>
      <c r="O50" s="176">
        <v>72</v>
      </c>
      <c r="P50" s="177">
        <v>0</v>
      </c>
    </row>
    <row r="51" spans="1:16" ht="20.25">
      <c r="A51" s="96" t="s">
        <v>53</v>
      </c>
      <c r="B51" s="102" t="s">
        <v>54</v>
      </c>
      <c r="C51" s="209" t="s">
        <v>126</v>
      </c>
      <c r="D51" s="170">
        <f t="shared" si="7"/>
        <v>102</v>
      </c>
      <c r="E51" s="258">
        <f t="shared" si="5"/>
        <v>34</v>
      </c>
      <c r="F51" s="172">
        <f t="shared" si="6"/>
        <v>68</v>
      </c>
      <c r="G51" s="176">
        <v>48</v>
      </c>
      <c r="H51" s="176">
        <v>0</v>
      </c>
      <c r="I51" s="176">
        <v>0</v>
      </c>
      <c r="J51" s="176">
        <v>0</v>
      </c>
      <c r="K51" s="178">
        <v>48</v>
      </c>
      <c r="L51" s="178">
        <v>20</v>
      </c>
      <c r="M51" s="176">
        <v>0</v>
      </c>
      <c r="N51" s="183">
        <v>0</v>
      </c>
      <c r="O51" s="176">
        <v>0</v>
      </c>
      <c r="P51" s="177">
        <v>0</v>
      </c>
    </row>
    <row r="52" spans="1:16" ht="20.25">
      <c r="A52" s="210" t="s">
        <v>78</v>
      </c>
      <c r="B52" s="128" t="s">
        <v>111</v>
      </c>
      <c r="C52" s="185" t="s">
        <v>138</v>
      </c>
      <c r="D52" s="170">
        <f t="shared" si="7"/>
        <v>96</v>
      </c>
      <c r="E52" s="257">
        <f>F52*0.5</f>
        <v>32</v>
      </c>
      <c r="F52" s="173">
        <f>SUM(K52:P52)</f>
        <v>64</v>
      </c>
      <c r="G52" s="187">
        <v>28</v>
      </c>
      <c r="H52" s="175">
        <v>0</v>
      </c>
      <c r="I52" s="175">
        <v>0</v>
      </c>
      <c r="J52" s="175">
        <v>0</v>
      </c>
      <c r="K52" s="174">
        <v>0</v>
      </c>
      <c r="L52" s="186">
        <v>0</v>
      </c>
      <c r="M52" s="175">
        <v>0</v>
      </c>
      <c r="N52" s="183">
        <v>0</v>
      </c>
      <c r="O52" s="176">
        <v>64</v>
      </c>
      <c r="P52" s="211">
        <v>0</v>
      </c>
    </row>
    <row r="53" spans="1:16" ht="20.25">
      <c r="A53" s="212" t="s">
        <v>188</v>
      </c>
      <c r="B53" s="129" t="s">
        <v>100</v>
      </c>
      <c r="C53" s="179" t="s">
        <v>138</v>
      </c>
      <c r="D53" s="170">
        <f t="shared" si="7"/>
        <v>48</v>
      </c>
      <c r="E53" s="257">
        <f>F53*0.5</f>
        <v>16</v>
      </c>
      <c r="F53" s="172">
        <f>SUM(K53:P53)</f>
        <v>32</v>
      </c>
      <c r="G53" s="176">
        <v>10</v>
      </c>
      <c r="H53" s="176">
        <v>0</v>
      </c>
      <c r="I53" s="176">
        <v>0</v>
      </c>
      <c r="J53" s="176">
        <v>0</v>
      </c>
      <c r="K53" s="178">
        <v>32</v>
      </c>
      <c r="L53" s="178">
        <v>0</v>
      </c>
      <c r="M53" s="176">
        <v>0</v>
      </c>
      <c r="N53" s="176">
        <v>0</v>
      </c>
      <c r="O53" s="176">
        <v>0</v>
      </c>
      <c r="P53" s="177">
        <v>0</v>
      </c>
    </row>
    <row r="54" spans="1:16" ht="20.25">
      <c r="A54" s="210" t="s">
        <v>79</v>
      </c>
      <c r="B54" s="129" t="s">
        <v>101</v>
      </c>
      <c r="C54" s="179" t="s">
        <v>138</v>
      </c>
      <c r="D54" s="170">
        <f t="shared" si="7"/>
        <v>96</v>
      </c>
      <c r="E54" s="257">
        <f>F54*0.5</f>
        <v>32</v>
      </c>
      <c r="F54" s="172">
        <f>SUM(K54:P54)</f>
        <v>64</v>
      </c>
      <c r="G54" s="176">
        <v>32</v>
      </c>
      <c r="H54" s="176">
        <v>0</v>
      </c>
      <c r="I54" s="176">
        <v>0</v>
      </c>
      <c r="J54" s="176">
        <v>0</v>
      </c>
      <c r="K54" s="178">
        <v>0</v>
      </c>
      <c r="L54" s="178">
        <v>0</v>
      </c>
      <c r="M54" s="176">
        <v>0</v>
      </c>
      <c r="N54" s="176">
        <v>0</v>
      </c>
      <c r="O54" s="176">
        <v>64</v>
      </c>
      <c r="P54" s="177">
        <v>0</v>
      </c>
    </row>
    <row r="55" spans="1:16" ht="20.25">
      <c r="A55" s="210" t="s">
        <v>90</v>
      </c>
      <c r="B55" s="129" t="s">
        <v>102</v>
      </c>
      <c r="C55" s="179" t="s">
        <v>138</v>
      </c>
      <c r="D55" s="170">
        <f t="shared" si="7"/>
        <v>102</v>
      </c>
      <c r="E55" s="257">
        <f>F55*0.5</f>
        <v>34</v>
      </c>
      <c r="F55" s="172">
        <f>SUM(K55:P55)</f>
        <v>68</v>
      </c>
      <c r="G55" s="176">
        <v>22</v>
      </c>
      <c r="H55" s="176">
        <v>0</v>
      </c>
      <c r="I55" s="176">
        <v>0</v>
      </c>
      <c r="J55" s="176">
        <v>0</v>
      </c>
      <c r="K55" s="178">
        <v>0</v>
      </c>
      <c r="L55" s="178">
        <v>68</v>
      </c>
      <c r="M55" s="176">
        <v>0</v>
      </c>
      <c r="N55" s="176">
        <v>0</v>
      </c>
      <c r="O55" s="176">
        <v>0</v>
      </c>
      <c r="P55" s="177">
        <v>0</v>
      </c>
    </row>
    <row r="56" spans="1:16" ht="21" thickBot="1">
      <c r="A56" s="212" t="s">
        <v>189</v>
      </c>
      <c r="B56" s="129" t="s">
        <v>110</v>
      </c>
      <c r="C56" s="179" t="s">
        <v>138</v>
      </c>
      <c r="D56" s="170">
        <f t="shared" si="7"/>
        <v>54</v>
      </c>
      <c r="E56" s="257">
        <f>F56*0.5</f>
        <v>18</v>
      </c>
      <c r="F56" s="172">
        <f>SUM(K56:P56)</f>
        <v>36</v>
      </c>
      <c r="G56" s="176">
        <v>12</v>
      </c>
      <c r="H56" s="176">
        <v>0</v>
      </c>
      <c r="I56" s="176">
        <v>0</v>
      </c>
      <c r="J56" s="176">
        <v>0</v>
      </c>
      <c r="K56" s="178">
        <v>0</v>
      </c>
      <c r="L56" s="178">
        <v>0</v>
      </c>
      <c r="M56" s="176">
        <v>18</v>
      </c>
      <c r="N56" s="176">
        <v>18</v>
      </c>
      <c r="O56" s="176">
        <v>0</v>
      </c>
      <c r="P56" s="177">
        <v>0</v>
      </c>
    </row>
    <row r="57" spans="1:16" ht="21" thickBot="1">
      <c r="A57" s="106">
        <v>1</v>
      </c>
      <c r="B57" s="107">
        <v>2</v>
      </c>
      <c r="C57" s="22">
        <v>3</v>
      </c>
      <c r="D57" s="108">
        <v>4</v>
      </c>
      <c r="E57" s="109">
        <v>5</v>
      </c>
      <c r="F57" s="110">
        <v>6</v>
      </c>
      <c r="G57" s="106">
        <v>7</v>
      </c>
      <c r="H57" s="107">
        <v>8</v>
      </c>
      <c r="I57" s="111">
        <v>9</v>
      </c>
      <c r="J57" s="112">
        <v>10</v>
      </c>
      <c r="K57" s="125">
        <v>11</v>
      </c>
      <c r="L57" s="126">
        <v>12</v>
      </c>
      <c r="M57" s="113">
        <v>13</v>
      </c>
      <c r="N57" s="114">
        <v>14</v>
      </c>
      <c r="O57" s="111">
        <v>15</v>
      </c>
      <c r="P57" s="112">
        <v>16</v>
      </c>
    </row>
    <row r="58" spans="1:16" ht="21" thickBot="1">
      <c r="A58" s="195" t="s">
        <v>55</v>
      </c>
      <c r="B58" s="207" t="s">
        <v>57</v>
      </c>
      <c r="C58" s="29" t="s">
        <v>191</v>
      </c>
      <c r="D58" s="213">
        <f aca="true" t="shared" si="8" ref="D58:J58">SUM(D59,D63,D67,D70,D74,D77)</f>
        <v>2298</v>
      </c>
      <c r="E58" s="213">
        <f t="shared" si="8"/>
        <v>610</v>
      </c>
      <c r="F58" s="213">
        <f>SUM(F59,F63,F67,F70,F74,F77,F80)</f>
        <v>1972</v>
      </c>
      <c r="G58" s="213">
        <f t="shared" si="8"/>
        <v>626</v>
      </c>
      <c r="H58" s="213">
        <f t="shared" si="8"/>
        <v>40</v>
      </c>
      <c r="I58" s="213">
        <f t="shared" si="8"/>
        <v>0</v>
      </c>
      <c r="J58" s="213">
        <f t="shared" si="8"/>
        <v>0</v>
      </c>
      <c r="K58" s="213">
        <f aca="true" t="shared" si="9" ref="K58:P58">SUM(K59,K63,K67,K70,K74,K77,K80)</f>
        <v>0</v>
      </c>
      <c r="L58" s="213">
        <f t="shared" si="9"/>
        <v>348</v>
      </c>
      <c r="M58" s="213">
        <f t="shared" si="9"/>
        <v>316</v>
      </c>
      <c r="N58" s="213">
        <f t="shared" si="9"/>
        <v>676</v>
      </c>
      <c r="O58" s="213">
        <f t="shared" si="9"/>
        <v>632</v>
      </c>
      <c r="P58" s="213">
        <f t="shared" si="9"/>
        <v>0</v>
      </c>
    </row>
    <row r="59" spans="1:16" ht="36.75" customHeight="1" thickBot="1">
      <c r="A59" s="336" t="s">
        <v>56</v>
      </c>
      <c r="B59" s="214" t="s">
        <v>96</v>
      </c>
      <c r="C59" s="324" t="s">
        <v>135</v>
      </c>
      <c r="D59" s="325">
        <f>SUM(D60:D62)</f>
        <v>468</v>
      </c>
      <c r="E59" s="325">
        <f>SUM(E60:E62)</f>
        <v>120</v>
      </c>
      <c r="F59" s="325">
        <f>SUM(F60:F62)</f>
        <v>348</v>
      </c>
      <c r="G59" s="325">
        <f>SUM(G60:G62)</f>
        <v>126</v>
      </c>
      <c r="H59" s="325">
        <f>SUM(H60:H62)</f>
        <v>0</v>
      </c>
      <c r="I59" s="326">
        <f aca="true" t="shared" si="10" ref="I59:P59">SUM(I60:I62)</f>
        <v>0</v>
      </c>
      <c r="J59" s="326">
        <f t="shared" si="10"/>
        <v>0</v>
      </c>
      <c r="K59" s="327">
        <f t="shared" si="10"/>
        <v>0</v>
      </c>
      <c r="L59" s="327">
        <f t="shared" si="10"/>
        <v>348</v>
      </c>
      <c r="M59" s="326">
        <f t="shared" si="10"/>
        <v>0</v>
      </c>
      <c r="N59" s="326">
        <f t="shared" si="10"/>
        <v>0</v>
      </c>
      <c r="O59" s="326">
        <f t="shared" si="10"/>
        <v>0</v>
      </c>
      <c r="P59" s="328">
        <f t="shared" si="10"/>
        <v>0</v>
      </c>
    </row>
    <row r="60" spans="1:16" ht="40.5">
      <c r="A60" s="337" t="s">
        <v>165</v>
      </c>
      <c r="B60" s="334" t="s">
        <v>85</v>
      </c>
      <c r="C60" s="260" t="s">
        <v>141</v>
      </c>
      <c r="D60" s="171">
        <f>SUM(E60:F60)</f>
        <v>360</v>
      </c>
      <c r="E60" s="176">
        <f>+F60/2</f>
        <v>120</v>
      </c>
      <c r="F60" s="172">
        <f>SUM(K60:P60)</f>
        <v>240</v>
      </c>
      <c r="G60" s="176">
        <v>126</v>
      </c>
      <c r="H60" s="176"/>
      <c r="I60" s="176">
        <v>0</v>
      </c>
      <c r="J60" s="176">
        <v>0</v>
      </c>
      <c r="K60" s="178">
        <v>0</v>
      </c>
      <c r="L60" s="178">
        <v>240</v>
      </c>
      <c r="M60" s="176">
        <v>0</v>
      </c>
      <c r="N60" s="176">
        <v>0</v>
      </c>
      <c r="O60" s="176">
        <v>0</v>
      </c>
      <c r="P60" s="176">
        <v>0</v>
      </c>
    </row>
    <row r="61" spans="1:16" ht="20.25">
      <c r="A61" s="337" t="s">
        <v>178</v>
      </c>
      <c r="B61" s="335" t="s">
        <v>112</v>
      </c>
      <c r="C61" s="260" t="s">
        <v>138</v>
      </c>
      <c r="D61" s="171">
        <f>SUM(E61:F61)</f>
        <v>36</v>
      </c>
      <c r="E61" s="176"/>
      <c r="F61" s="172">
        <f>SUM(K61:P61)</f>
        <v>36</v>
      </c>
      <c r="G61" s="176"/>
      <c r="H61" s="176"/>
      <c r="I61" s="176">
        <v>0</v>
      </c>
      <c r="J61" s="176">
        <v>0</v>
      </c>
      <c r="K61" s="176">
        <v>0</v>
      </c>
      <c r="L61" s="178">
        <v>36</v>
      </c>
      <c r="M61" s="176">
        <v>0</v>
      </c>
      <c r="N61" s="176">
        <v>0</v>
      </c>
      <c r="O61" s="176">
        <v>0</v>
      </c>
      <c r="P61" s="176">
        <v>0</v>
      </c>
    </row>
    <row r="62" spans="1:16" ht="47.25" customHeight="1" thickBot="1">
      <c r="A62" s="337" t="s">
        <v>81</v>
      </c>
      <c r="B62" s="338" t="s">
        <v>160</v>
      </c>
      <c r="C62" s="260" t="s">
        <v>138</v>
      </c>
      <c r="D62" s="172">
        <f>SUM(I62:P62)</f>
        <v>72</v>
      </c>
      <c r="E62" s="176"/>
      <c r="F62" s="172">
        <f>SUM(K62:P62)</f>
        <v>72</v>
      </c>
      <c r="G62" s="172"/>
      <c r="H62" s="176"/>
      <c r="I62" s="176">
        <v>0</v>
      </c>
      <c r="J62" s="176">
        <v>0</v>
      </c>
      <c r="K62" s="178">
        <v>0</v>
      </c>
      <c r="L62" s="178">
        <v>72</v>
      </c>
      <c r="M62" s="176">
        <v>0</v>
      </c>
      <c r="N62" s="176">
        <v>0</v>
      </c>
      <c r="O62" s="176">
        <v>0</v>
      </c>
      <c r="P62" s="176">
        <v>0</v>
      </c>
    </row>
    <row r="63" spans="1:16" ht="86.25" customHeight="1" thickBot="1">
      <c r="A63" s="269" t="s">
        <v>58</v>
      </c>
      <c r="B63" s="218" t="s">
        <v>97</v>
      </c>
      <c r="C63" s="330" t="s">
        <v>135</v>
      </c>
      <c r="D63" s="331">
        <f>SUM(D64:D66)</f>
        <v>360</v>
      </c>
      <c r="E63" s="331">
        <f>SUM(E64:E66)</f>
        <v>96</v>
      </c>
      <c r="F63" s="331">
        <f>SUM(F64:F66)</f>
        <v>264</v>
      </c>
      <c r="G63" s="331">
        <f>SUM(G64:G66)</f>
        <v>96</v>
      </c>
      <c r="H63" s="331">
        <f>SUM(H64:H66)</f>
        <v>0</v>
      </c>
      <c r="I63" s="332">
        <f aca="true" t="shared" si="11" ref="I63:P63">SUM(I64:I66)</f>
        <v>0</v>
      </c>
      <c r="J63" s="332">
        <f t="shared" si="11"/>
        <v>0</v>
      </c>
      <c r="K63" s="333">
        <f t="shared" si="11"/>
        <v>0</v>
      </c>
      <c r="L63" s="333">
        <f t="shared" si="11"/>
        <v>0</v>
      </c>
      <c r="M63" s="332">
        <f t="shared" si="11"/>
        <v>264</v>
      </c>
      <c r="N63" s="332">
        <f t="shared" si="11"/>
        <v>0</v>
      </c>
      <c r="O63" s="332">
        <f t="shared" si="11"/>
        <v>0</v>
      </c>
      <c r="P63" s="332">
        <f t="shared" si="11"/>
        <v>0</v>
      </c>
    </row>
    <row r="64" spans="1:16" ht="40.5">
      <c r="A64" s="270" t="s">
        <v>166</v>
      </c>
      <c r="B64" s="215" t="s">
        <v>69</v>
      </c>
      <c r="C64" s="329" t="s">
        <v>198</v>
      </c>
      <c r="D64" s="170">
        <f>SUM(E64:F64)</f>
        <v>141</v>
      </c>
      <c r="E64" s="175">
        <f>+F64/2</f>
        <v>47</v>
      </c>
      <c r="F64" s="173">
        <f>SUM(K64:P64)</f>
        <v>94</v>
      </c>
      <c r="G64" s="175">
        <v>50</v>
      </c>
      <c r="H64" s="175"/>
      <c r="I64" s="175">
        <v>0</v>
      </c>
      <c r="J64" s="175">
        <v>0</v>
      </c>
      <c r="K64" s="174">
        <v>0</v>
      </c>
      <c r="L64" s="174">
        <v>0</v>
      </c>
      <c r="M64" s="175">
        <v>94</v>
      </c>
      <c r="N64" s="175">
        <v>0</v>
      </c>
      <c r="O64" s="175">
        <v>0</v>
      </c>
      <c r="P64" s="211">
        <v>0</v>
      </c>
    </row>
    <row r="65" spans="1:16" ht="40.5">
      <c r="A65" s="272" t="s">
        <v>167</v>
      </c>
      <c r="B65" s="219" t="s">
        <v>70</v>
      </c>
      <c r="C65" s="263"/>
      <c r="D65" s="170">
        <f>SUM(E65:F65)</f>
        <v>147</v>
      </c>
      <c r="E65" s="176">
        <f>+F65/2</f>
        <v>49</v>
      </c>
      <c r="F65" s="259">
        <f>SUM(K65:P65)</f>
        <v>98</v>
      </c>
      <c r="G65" s="259">
        <v>46</v>
      </c>
      <c r="H65" s="189"/>
      <c r="I65" s="176">
        <v>0</v>
      </c>
      <c r="J65" s="176">
        <v>0</v>
      </c>
      <c r="K65" s="178">
        <v>0</v>
      </c>
      <c r="L65" s="178">
        <v>0</v>
      </c>
      <c r="M65" s="189">
        <v>98</v>
      </c>
      <c r="N65" s="176">
        <v>0</v>
      </c>
      <c r="O65" s="176">
        <v>0</v>
      </c>
      <c r="P65" s="177">
        <v>0</v>
      </c>
    </row>
    <row r="66" spans="1:16" ht="41.25" thickBot="1">
      <c r="A66" s="271" t="s">
        <v>82</v>
      </c>
      <c r="B66" s="99" t="s">
        <v>160</v>
      </c>
      <c r="C66" s="220" t="s">
        <v>138</v>
      </c>
      <c r="D66" s="172">
        <f>SUM(I66:P66)</f>
        <v>72</v>
      </c>
      <c r="E66" s="194"/>
      <c r="F66" s="264">
        <f>SUM(K66:P66)</f>
        <v>72</v>
      </c>
      <c r="G66" s="264"/>
      <c r="H66" s="194"/>
      <c r="I66" s="176">
        <v>0</v>
      </c>
      <c r="J66" s="176">
        <v>0</v>
      </c>
      <c r="K66" s="178">
        <v>0</v>
      </c>
      <c r="L66" s="178">
        <v>0</v>
      </c>
      <c r="M66" s="194">
        <v>72</v>
      </c>
      <c r="N66" s="176">
        <v>0</v>
      </c>
      <c r="O66" s="176">
        <v>0</v>
      </c>
      <c r="P66" s="177">
        <v>0</v>
      </c>
    </row>
    <row r="67" spans="1:16" ht="41.25" thickBot="1">
      <c r="A67" s="273" t="s">
        <v>59</v>
      </c>
      <c r="B67" s="196" t="s">
        <v>71</v>
      </c>
      <c r="C67" s="261" t="s">
        <v>135</v>
      </c>
      <c r="D67" s="164">
        <f>SUM(D68:D69)</f>
        <v>228</v>
      </c>
      <c r="E67" s="164">
        <f>SUM(E68:E69)</f>
        <v>64</v>
      </c>
      <c r="F67" s="164">
        <f>SUM(F68:F69)</f>
        <v>164</v>
      </c>
      <c r="G67" s="164">
        <f>SUM(G68:G69)</f>
        <v>76</v>
      </c>
      <c r="H67" s="164">
        <f>SUM(H68:H69)</f>
        <v>0</v>
      </c>
      <c r="I67" s="165">
        <f aca="true" t="shared" si="12" ref="I67:P67">SUM(I68:I69)</f>
        <v>0</v>
      </c>
      <c r="J67" s="165">
        <f t="shared" si="12"/>
        <v>0</v>
      </c>
      <c r="K67" s="166">
        <f t="shared" si="12"/>
        <v>0</v>
      </c>
      <c r="L67" s="166">
        <f t="shared" si="12"/>
        <v>0</v>
      </c>
      <c r="M67" s="165">
        <f t="shared" si="12"/>
        <v>0</v>
      </c>
      <c r="N67" s="165">
        <f t="shared" si="12"/>
        <v>164</v>
      </c>
      <c r="O67" s="165">
        <f t="shared" si="12"/>
        <v>0</v>
      </c>
      <c r="P67" s="167">
        <f t="shared" si="12"/>
        <v>0</v>
      </c>
    </row>
    <row r="68" spans="1:16" ht="40.5">
      <c r="A68" s="270" t="s">
        <v>168</v>
      </c>
      <c r="B68" s="221" t="s">
        <v>98</v>
      </c>
      <c r="C68" s="185" t="s">
        <v>138</v>
      </c>
      <c r="D68" s="170">
        <f>SUM(E68:F68)</f>
        <v>192</v>
      </c>
      <c r="E68" s="176">
        <f>+F68/2</f>
        <v>64</v>
      </c>
      <c r="F68" s="172">
        <f>SUM(K68:P68)</f>
        <v>128</v>
      </c>
      <c r="G68" s="175">
        <v>76</v>
      </c>
      <c r="H68" s="222"/>
      <c r="I68" s="176">
        <v>0</v>
      </c>
      <c r="J68" s="176">
        <v>0</v>
      </c>
      <c r="K68" s="178">
        <v>0</v>
      </c>
      <c r="L68" s="178">
        <v>0</v>
      </c>
      <c r="M68" s="176">
        <v>0</v>
      </c>
      <c r="N68" s="175">
        <v>128</v>
      </c>
      <c r="O68" s="176">
        <v>0</v>
      </c>
      <c r="P68" s="177">
        <v>0</v>
      </c>
    </row>
    <row r="69" spans="1:16" ht="21" thickBot="1">
      <c r="A69" s="271" t="s">
        <v>174</v>
      </c>
      <c r="B69" s="223" t="s">
        <v>112</v>
      </c>
      <c r="C69" s="224" t="s">
        <v>138</v>
      </c>
      <c r="D69" s="172">
        <f>SUM(I69:P69)</f>
        <v>36</v>
      </c>
      <c r="E69" s="225"/>
      <c r="F69" s="172">
        <f>SUM(K69:P69)</f>
        <v>36</v>
      </c>
      <c r="G69" s="172"/>
      <c r="H69" s="225"/>
      <c r="I69" s="176">
        <v>0</v>
      </c>
      <c r="J69" s="176">
        <v>0</v>
      </c>
      <c r="K69" s="178">
        <v>0</v>
      </c>
      <c r="L69" s="178">
        <v>0</v>
      </c>
      <c r="M69" s="176">
        <v>0</v>
      </c>
      <c r="N69" s="187">
        <v>36</v>
      </c>
      <c r="O69" s="176">
        <v>0</v>
      </c>
      <c r="P69" s="177">
        <v>0</v>
      </c>
    </row>
    <row r="70" spans="1:16" ht="41.25" thickBot="1">
      <c r="A70" s="273" t="s">
        <v>72</v>
      </c>
      <c r="B70" s="196" t="s">
        <v>73</v>
      </c>
      <c r="C70" s="261" t="s">
        <v>135</v>
      </c>
      <c r="D70" s="164">
        <f aca="true" t="shared" si="13" ref="D70:P70">SUM(D71:D73)</f>
        <v>468</v>
      </c>
      <c r="E70" s="165">
        <f t="shared" si="13"/>
        <v>120</v>
      </c>
      <c r="F70" s="165">
        <f t="shared" si="13"/>
        <v>348</v>
      </c>
      <c r="G70" s="165">
        <f t="shared" si="13"/>
        <v>110</v>
      </c>
      <c r="H70" s="265">
        <f t="shared" si="13"/>
        <v>20</v>
      </c>
      <c r="I70" s="165">
        <f t="shared" si="13"/>
        <v>0</v>
      </c>
      <c r="J70" s="165">
        <f t="shared" si="13"/>
        <v>0</v>
      </c>
      <c r="K70" s="166">
        <f t="shared" si="13"/>
        <v>0</v>
      </c>
      <c r="L70" s="166">
        <f t="shared" si="13"/>
        <v>0</v>
      </c>
      <c r="M70" s="165">
        <f t="shared" si="13"/>
        <v>0</v>
      </c>
      <c r="N70" s="165">
        <f t="shared" si="13"/>
        <v>0</v>
      </c>
      <c r="O70" s="165">
        <f t="shared" si="13"/>
        <v>348</v>
      </c>
      <c r="P70" s="167">
        <f t="shared" si="13"/>
        <v>0</v>
      </c>
    </row>
    <row r="71" spans="1:16" ht="20.25">
      <c r="A71" s="271" t="s">
        <v>169</v>
      </c>
      <c r="B71" s="221" t="s">
        <v>74</v>
      </c>
      <c r="C71" s="262" t="s">
        <v>198</v>
      </c>
      <c r="D71" s="170">
        <f>SUM(E71:F71)</f>
        <v>216</v>
      </c>
      <c r="E71" s="176">
        <f>+F71/2</f>
        <v>72</v>
      </c>
      <c r="F71" s="172">
        <f>SUM(K71:P71)</f>
        <v>144</v>
      </c>
      <c r="G71" s="175">
        <v>80</v>
      </c>
      <c r="H71" s="176"/>
      <c r="I71" s="176">
        <v>0</v>
      </c>
      <c r="J71" s="176">
        <v>0</v>
      </c>
      <c r="K71" s="178">
        <v>0</v>
      </c>
      <c r="L71" s="178">
        <v>0</v>
      </c>
      <c r="M71" s="176">
        <v>0</v>
      </c>
      <c r="N71" s="176">
        <v>0</v>
      </c>
      <c r="O71" s="176">
        <v>144</v>
      </c>
      <c r="P71" s="177">
        <v>0</v>
      </c>
    </row>
    <row r="72" spans="1:16" ht="20.25">
      <c r="A72" s="272" t="s">
        <v>170</v>
      </c>
      <c r="B72" s="102" t="s">
        <v>75</v>
      </c>
      <c r="C72" s="263"/>
      <c r="D72" s="170">
        <f>SUM(E72:F72)</f>
        <v>144</v>
      </c>
      <c r="E72" s="176">
        <f>+F72/2</f>
        <v>48</v>
      </c>
      <c r="F72" s="172">
        <f>SUM(K72:P72)</f>
        <v>96</v>
      </c>
      <c r="G72" s="176">
        <v>30</v>
      </c>
      <c r="H72" s="176">
        <v>20</v>
      </c>
      <c r="I72" s="176">
        <v>0</v>
      </c>
      <c r="J72" s="176">
        <v>0</v>
      </c>
      <c r="K72" s="178">
        <v>0</v>
      </c>
      <c r="L72" s="178">
        <v>0</v>
      </c>
      <c r="M72" s="176">
        <v>0</v>
      </c>
      <c r="N72" s="176">
        <v>0</v>
      </c>
      <c r="O72" s="176">
        <v>96</v>
      </c>
      <c r="P72" s="177">
        <v>0</v>
      </c>
    </row>
    <row r="73" spans="1:16" ht="41.25" thickBot="1">
      <c r="A73" s="271" t="s">
        <v>144</v>
      </c>
      <c r="B73" s="99" t="s">
        <v>160</v>
      </c>
      <c r="C73" s="220" t="s">
        <v>138</v>
      </c>
      <c r="D73" s="172">
        <f>SUM(I73:P73)</f>
        <v>108</v>
      </c>
      <c r="E73" s="225"/>
      <c r="F73" s="172">
        <f>SUM(K73:P73)</f>
        <v>108</v>
      </c>
      <c r="G73" s="172"/>
      <c r="H73" s="225"/>
      <c r="I73" s="176">
        <v>0</v>
      </c>
      <c r="J73" s="176">
        <v>0</v>
      </c>
      <c r="K73" s="178">
        <v>0</v>
      </c>
      <c r="L73" s="178">
        <v>0</v>
      </c>
      <c r="M73" s="176">
        <v>0</v>
      </c>
      <c r="N73" s="176">
        <v>0</v>
      </c>
      <c r="O73" s="176">
        <v>108</v>
      </c>
      <c r="P73" s="177">
        <v>0</v>
      </c>
    </row>
    <row r="74" spans="1:16" ht="41.25" thickBot="1">
      <c r="A74" s="273" t="s">
        <v>76</v>
      </c>
      <c r="B74" s="226" t="s">
        <v>92</v>
      </c>
      <c r="C74" s="261" t="s">
        <v>135</v>
      </c>
      <c r="D74" s="266">
        <f>SUM(D75:D76)</f>
        <v>660</v>
      </c>
      <c r="E74" s="266">
        <f>SUM(E75:E76)</f>
        <v>184</v>
      </c>
      <c r="F74" s="266">
        <f>SUM(F75:F76)</f>
        <v>476</v>
      </c>
      <c r="G74" s="266">
        <f>SUM(G75:G76)</f>
        <v>178</v>
      </c>
      <c r="H74" s="266">
        <f>SUM(H75:H76)</f>
        <v>20</v>
      </c>
      <c r="I74" s="167">
        <f aca="true" t="shared" si="14" ref="I74:N74">SUM(I75:I76)</f>
        <v>0</v>
      </c>
      <c r="J74" s="167">
        <f t="shared" si="14"/>
        <v>0</v>
      </c>
      <c r="K74" s="227">
        <f t="shared" si="14"/>
        <v>0</v>
      </c>
      <c r="L74" s="227">
        <f t="shared" si="14"/>
        <v>0</v>
      </c>
      <c r="M74" s="167">
        <f t="shared" si="14"/>
        <v>0</v>
      </c>
      <c r="N74" s="167">
        <f t="shared" si="14"/>
        <v>476</v>
      </c>
      <c r="O74" s="167">
        <f>SUM(O75:O76)</f>
        <v>0</v>
      </c>
      <c r="P74" s="167">
        <f>SUM(P75:P76)</f>
        <v>0</v>
      </c>
    </row>
    <row r="75" spans="1:16" ht="40.5">
      <c r="A75" s="270" t="s">
        <v>171</v>
      </c>
      <c r="B75" s="228" t="s">
        <v>93</v>
      </c>
      <c r="C75" s="267" t="s">
        <v>141</v>
      </c>
      <c r="D75" s="170">
        <f>SUM(E75:F75)</f>
        <v>552</v>
      </c>
      <c r="E75" s="176">
        <f>+F75/2</f>
        <v>184</v>
      </c>
      <c r="F75" s="172">
        <f>SUM(K75:P75)</f>
        <v>368</v>
      </c>
      <c r="G75" s="174">
        <v>178</v>
      </c>
      <c r="H75" s="174">
        <v>20</v>
      </c>
      <c r="I75" s="176">
        <v>0</v>
      </c>
      <c r="J75" s="176">
        <v>0</v>
      </c>
      <c r="K75" s="178">
        <v>0</v>
      </c>
      <c r="L75" s="178">
        <v>0</v>
      </c>
      <c r="M75" s="176">
        <v>0</v>
      </c>
      <c r="N75" s="176">
        <v>368</v>
      </c>
      <c r="O75" s="229">
        <v>0</v>
      </c>
      <c r="P75" s="177">
        <v>0</v>
      </c>
    </row>
    <row r="76" spans="1:16" ht="41.25" thickBot="1">
      <c r="A76" s="274" t="s">
        <v>175</v>
      </c>
      <c r="B76" s="102" t="s">
        <v>160</v>
      </c>
      <c r="C76" s="217" t="s">
        <v>138</v>
      </c>
      <c r="D76" s="172">
        <f>SUM(I76:P76)</f>
        <v>108</v>
      </c>
      <c r="E76" s="230"/>
      <c r="F76" s="172">
        <f>SUM(K76:P76)</f>
        <v>108</v>
      </c>
      <c r="G76" s="172"/>
      <c r="H76" s="230"/>
      <c r="I76" s="176">
        <v>0</v>
      </c>
      <c r="J76" s="176">
        <v>0</v>
      </c>
      <c r="K76" s="178">
        <v>0</v>
      </c>
      <c r="L76" s="178">
        <v>0</v>
      </c>
      <c r="M76" s="176">
        <v>0</v>
      </c>
      <c r="N76" s="176">
        <v>108</v>
      </c>
      <c r="O76" s="231">
        <v>0</v>
      </c>
      <c r="P76" s="177">
        <v>0</v>
      </c>
    </row>
    <row r="77" spans="1:16" ht="21" thickBot="1">
      <c r="A77" s="273" t="s">
        <v>94</v>
      </c>
      <c r="B77" s="226" t="s">
        <v>162</v>
      </c>
      <c r="C77" s="261" t="s">
        <v>135</v>
      </c>
      <c r="D77" s="164">
        <f>SUM(D78:D79)</f>
        <v>114</v>
      </c>
      <c r="E77" s="164">
        <f>SUM(E78:E79)</f>
        <v>26</v>
      </c>
      <c r="F77" s="164">
        <f>SUM(F78:F79)</f>
        <v>88</v>
      </c>
      <c r="G77" s="164">
        <f>SUM(G78:G79)</f>
        <v>40</v>
      </c>
      <c r="H77" s="164">
        <f>SUM(H78:H83)</f>
        <v>0</v>
      </c>
      <c r="I77" s="165">
        <f>SUM(I78:I83)</f>
        <v>0</v>
      </c>
      <c r="J77" s="165">
        <f>SUM(J78:J83)</f>
        <v>0</v>
      </c>
      <c r="K77" s="166">
        <f>SUM(K78:K83)</f>
        <v>0</v>
      </c>
      <c r="L77" s="166">
        <f>SUM(L78:L83)</f>
        <v>0</v>
      </c>
      <c r="M77" s="165">
        <f>SUM(M78:M79)</f>
        <v>52</v>
      </c>
      <c r="N77" s="165">
        <f>SUM(N78:N79)</f>
        <v>36</v>
      </c>
      <c r="O77" s="165">
        <f>SUM(O78:O79)</f>
        <v>0</v>
      </c>
      <c r="P77" s="165">
        <f>SUM(P78:P79)</f>
        <v>0</v>
      </c>
    </row>
    <row r="78" spans="1:16" ht="20.25" customHeight="1">
      <c r="A78" s="270" t="s">
        <v>172</v>
      </c>
      <c r="B78" s="232" t="s">
        <v>163</v>
      </c>
      <c r="C78" s="185" t="s">
        <v>138</v>
      </c>
      <c r="D78" s="170">
        <f>SUM(E78:F78)</f>
        <v>78</v>
      </c>
      <c r="E78" s="176">
        <f>+F78/2</f>
        <v>26</v>
      </c>
      <c r="F78" s="172">
        <f>SUM(K78:P78)</f>
        <v>52</v>
      </c>
      <c r="G78" s="186">
        <v>40</v>
      </c>
      <c r="H78" s="233"/>
      <c r="I78" s="176">
        <v>0</v>
      </c>
      <c r="J78" s="176">
        <v>0</v>
      </c>
      <c r="K78" s="178">
        <v>0</v>
      </c>
      <c r="L78" s="178">
        <v>0</v>
      </c>
      <c r="M78" s="176">
        <v>52</v>
      </c>
      <c r="N78" s="176">
        <v>0</v>
      </c>
      <c r="O78" s="176">
        <v>0</v>
      </c>
      <c r="P78" s="177">
        <v>0</v>
      </c>
    </row>
    <row r="79" spans="1:16" ht="20.25" customHeight="1" thickBot="1">
      <c r="A79" s="52" t="s">
        <v>176</v>
      </c>
      <c r="B79" s="234" t="s">
        <v>112</v>
      </c>
      <c r="C79" s="260" t="s">
        <v>138</v>
      </c>
      <c r="D79" s="268">
        <f>SUM(I79:P79)</f>
        <v>36</v>
      </c>
      <c r="E79" s="189"/>
      <c r="F79" s="259">
        <f>SUM(K79:P79)</f>
        <v>36</v>
      </c>
      <c r="G79" s="172"/>
      <c r="H79" s="176"/>
      <c r="I79" s="189">
        <v>0</v>
      </c>
      <c r="J79" s="189">
        <v>0</v>
      </c>
      <c r="K79" s="201">
        <v>0</v>
      </c>
      <c r="L79" s="201">
        <v>0</v>
      </c>
      <c r="M79" s="189">
        <v>0</v>
      </c>
      <c r="N79" s="189">
        <v>36</v>
      </c>
      <c r="O79" s="189">
        <v>0</v>
      </c>
      <c r="P79" s="235">
        <v>0</v>
      </c>
    </row>
    <row r="80" spans="1:16" ht="20.25" customHeight="1" thickBot="1">
      <c r="A80" s="236" t="s">
        <v>179</v>
      </c>
      <c r="B80" s="237" t="s">
        <v>180</v>
      </c>
      <c r="C80" s="238" t="s">
        <v>182</v>
      </c>
      <c r="D80" s="197">
        <f>SUM(D81:D83)</f>
        <v>408</v>
      </c>
      <c r="E80" s="197">
        <f>SUM(E81:E83)</f>
        <v>124</v>
      </c>
      <c r="F80" s="197">
        <f>SUM(F81:F83)</f>
        <v>284</v>
      </c>
      <c r="G80" s="197">
        <f>SUM(G81:G83)</f>
        <v>124</v>
      </c>
      <c r="H80" s="197">
        <f>SUM(H81:H83)</f>
        <v>0</v>
      </c>
      <c r="I80" s="165">
        <f>SUM(I81:I86)</f>
        <v>0</v>
      </c>
      <c r="J80" s="165">
        <f>SUM(J81:J86)</f>
        <v>0</v>
      </c>
      <c r="K80" s="165">
        <f>SUM(K81:K86)</f>
        <v>0</v>
      </c>
      <c r="L80" s="165">
        <f>SUM(L81:L86)</f>
        <v>0</v>
      </c>
      <c r="M80" s="165">
        <f>SUM(M81:M83)</f>
        <v>0</v>
      </c>
      <c r="N80" s="165">
        <f>SUM(N81:N83)</f>
        <v>0</v>
      </c>
      <c r="O80" s="165">
        <f>SUM(O81:O83)</f>
        <v>284</v>
      </c>
      <c r="P80" s="165">
        <f>SUM(P81:P83)</f>
        <v>0</v>
      </c>
    </row>
    <row r="81" spans="1:16" ht="20.25" customHeight="1">
      <c r="A81" s="239" t="s">
        <v>181</v>
      </c>
      <c r="B81" s="240" t="s">
        <v>183</v>
      </c>
      <c r="C81" s="216" t="s">
        <v>138</v>
      </c>
      <c r="D81" s="35">
        <f>SUM(E81:F81)</f>
        <v>246</v>
      </c>
      <c r="E81" s="50">
        <f>+F81/2</f>
        <v>82</v>
      </c>
      <c r="F81" s="182">
        <f>SUM(K81:P81)</f>
        <v>164</v>
      </c>
      <c r="G81" s="178">
        <v>72</v>
      </c>
      <c r="H81" s="241"/>
      <c r="I81" s="189">
        <v>0</v>
      </c>
      <c r="J81" s="189">
        <v>0</v>
      </c>
      <c r="K81" s="189">
        <v>0</v>
      </c>
      <c r="L81" s="189">
        <v>0</v>
      </c>
      <c r="M81" s="189">
        <v>0</v>
      </c>
      <c r="N81" s="189">
        <v>0</v>
      </c>
      <c r="O81" s="189">
        <v>164</v>
      </c>
      <c r="P81" s="189">
        <v>0</v>
      </c>
    </row>
    <row r="82" spans="1:16" ht="20.25" customHeight="1" thickBot="1">
      <c r="A82" s="52" t="s">
        <v>184</v>
      </c>
      <c r="B82" s="242" t="s">
        <v>186</v>
      </c>
      <c r="C82" s="216" t="s">
        <v>141</v>
      </c>
      <c r="D82" s="35">
        <f>SUM(E82:F82)</f>
        <v>126</v>
      </c>
      <c r="E82" s="50">
        <f>+F82/2</f>
        <v>42</v>
      </c>
      <c r="F82" s="182">
        <f>SUM(K82:P82)</f>
        <v>84</v>
      </c>
      <c r="G82" s="178">
        <v>52</v>
      </c>
      <c r="H82" s="241"/>
      <c r="I82" s="189">
        <v>0</v>
      </c>
      <c r="J82" s="189">
        <v>0</v>
      </c>
      <c r="K82" s="189">
        <v>0</v>
      </c>
      <c r="L82" s="189">
        <v>0</v>
      </c>
      <c r="M82" s="189">
        <v>0</v>
      </c>
      <c r="N82" s="189">
        <v>0</v>
      </c>
      <c r="O82" s="189">
        <v>84</v>
      </c>
      <c r="P82" s="189">
        <v>0</v>
      </c>
    </row>
    <row r="83" spans="1:16" ht="23.25" customHeight="1" thickBot="1">
      <c r="A83" s="52" t="s">
        <v>185</v>
      </c>
      <c r="B83" s="242" t="s">
        <v>112</v>
      </c>
      <c r="C83" s="216" t="s">
        <v>138</v>
      </c>
      <c r="D83" s="35">
        <f>SUM(E83:F83)</f>
        <v>36</v>
      </c>
      <c r="E83" s="189"/>
      <c r="F83" s="191">
        <f>SUM(K83:P83)</f>
        <v>36</v>
      </c>
      <c r="G83" s="182"/>
      <c r="H83" s="176"/>
      <c r="I83" s="189">
        <v>0</v>
      </c>
      <c r="J83" s="189">
        <v>0</v>
      </c>
      <c r="K83" s="189">
        <v>0</v>
      </c>
      <c r="L83" s="189">
        <v>0</v>
      </c>
      <c r="M83" s="189">
        <v>0</v>
      </c>
      <c r="N83" s="189">
        <v>0</v>
      </c>
      <c r="O83" s="189">
        <v>36</v>
      </c>
      <c r="P83" s="189">
        <v>0</v>
      </c>
    </row>
    <row r="84" spans="1:16" ht="21" thickBot="1">
      <c r="A84" s="243"/>
      <c r="B84" s="244" t="s">
        <v>114</v>
      </c>
      <c r="C84" s="245" t="s">
        <v>196</v>
      </c>
      <c r="D84" s="246">
        <f>SUM(D12:D20,D22:D25,D28:D34,D36:D37,D40:D56,D60:D62,D64:D66,D68:D69,D71:D72,D73,D75:D76,D78:D79,D81:D83)</f>
        <v>7740</v>
      </c>
      <c r="E84" s="246">
        <f>SUM(E12:E20,E22:E25,E28:E34,E36:E37,E40:E56,E60:E62,E64:E66,E68:E69,E71:E72,E73,E75:E76,E78:E79,E81:E83)</f>
        <v>2412</v>
      </c>
      <c r="F84" s="246">
        <f>SUM(F12:F20,F22:F25,F28:F34,F36:F37,F40:F56,F60:F62,F64:F66,F68:F69,F71:F72,F73,F75:F76,F78:F79,F81:F83)</f>
        <v>5328</v>
      </c>
      <c r="G84" s="246">
        <f>SUM(G12:G20,G22:G25,G28:G34,G36:G37,G40:G56,G60:G62,G64:G66,G68:G69,G71:G72,G73,G75:G76,G78:G79,G81:G83)</f>
        <v>2121</v>
      </c>
      <c r="H84" s="246">
        <f>SUM(H12:H20,H22:H25,H28:H34,H36:H37,H40:H56,H60:H62,H64:H66,H68:H69,H71:H72,H73,H75:H76,H78:H83)</f>
        <v>60</v>
      </c>
      <c r="I84" s="247">
        <f>SUM(I12:I20,I22:I25,I28:I34,I36:I37,I40:I56,I60:I62,I64:I66,I68:I69,I71:I72,I73,I75:I76,I78:I83)</f>
        <v>612</v>
      </c>
      <c r="J84" s="247">
        <f>SUM(J12:J20,J22:J25,J28:J34,J36:J37,J40:J56,J60:J62,J64:J66,J68:J69,J71:J72,J73,J75:J76,J78:J83)</f>
        <v>792</v>
      </c>
      <c r="K84" s="248">
        <f>SUM(K12:K20,K22:K25,K28:K34,K36:K37,K40:K56,K60:K62,K64:K66,K68:K69,K71:K72,K73,K75:K76,K78:K83)</f>
        <v>576</v>
      </c>
      <c r="L84" s="248">
        <f>SUM(L12:L20,L22:L25,L28:L34,L36:L37,L40:L56,L60:L62,L64:L66,L68:L69,L71:L72,L73,L75:L76,L78:L83)</f>
        <v>846</v>
      </c>
      <c r="M84" s="247">
        <f>SUM(M12:M20,M22:M25,M28:M34,M36:M37,M40:M56,M60:M62,M64:M66,M68:M69,M71:M72,M73,M75:M76,M78:M79,M81:M82)</f>
        <v>570</v>
      </c>
      <c r="N84" s="247">
        <f>SUM(N12:N20,N22:N25,N28:N34,N36:N37,N40:N56,N60:N62,N64:N66,N68:N69,N71:N73,N75:N76,N78:N79,N81:N83)</f>
        <v>852</v>
      </c>
      <c r="O84" s="247">
        <f>SUM(O12:O20,O22:O25,O28:O34,O36:O37,O40:O56,O60:O62,O64:O66,O68:O69,O71:O73,O75:O76,O78:O79,O81:O83)</f>
        <v>1080</v>
      </c>
      <c r="P84" s="247">
        <f>SUM(P12:P20,P22:P25,P28:P34,P36:P37,P40:P56,P60:P62,P64:P66,P68:P69,P71:P72,P73,P75:P76,P78:P83)</f>
        <v>0</v>
      </c>
    </row>
    <row r="85" spans="1:16" ht="20.25">
      <c r="A85" s="249" t="s">
        <v>115</v>
      </c>
      <c r="B85" s="250" t="s">
        <v>177</v>
      </c>
      <c r="C85" s="39"/>
      <c r="D85" s="251"/>
      <c r="E85" s="175"/>
      <c r="F85" s="175"/>
      <c r="G85" s="175"/>
      <c r="H85" s="175"/>
      <c r="I85" s="175"/>
      <c r="J85" s="175"/>
      <c r="K85" s="174"/>
      <c r="L85" s="174"/>
      <c r="M85" s="175"/>
      <c r="N85" s="252"/>
      <c r="O85" s="43"/>
      <c r="P85" s="79" t="s">
        <v>127</v>
      </c>
    </row>
    <row r="86" spans="1:16" ht="21" thickBot="1">
      <c r="A86" s="253" t="s">
        <v>116</v>
      </c>
      <c r="B86" s="254" t="s">
        <v>117</v>
      </c>
      <c r="C86" s="62"/>
      <c r="D86" s="255"/>
      <c r="E86" s="189"/>
      <c r="F86" s="189"/>
      <c r="G86" s="189"/>
      <c r="H86" s="189"/>
      <c r="I86" s="189"/>
      <c r="J86" s="189"/>
      <c r="K86" s="201"/>
      <c r="L86" s="201"/>
      <c r="M86" s="189"/>
      <c r="N86" s="256"/>
      <c r="O86" s="66"/>
      <c r="P86" s="67" t="s">
        <v>128</v>
      </c>
    </row>
    <row r="87" spans="1:16" ht="64.5" customHeight="1">
      <c r="A87" s="275" t="s">
        <v>190</v>
      </c>
      <c r="B87" s="276"/>
      <c r="C87" s="276"/>
      <c r="D87" s="276"/>
      <c r="E87" s="277"/>
      <c r="F87" s="278" t="s">
        <v>118</v>
      </c>
      <c r="G87" s="279" t="s">
        <v>119</v>
      </c>
      <c r="H87" s="280"/>
      <c r="I87" s="320">
        <f aca="true" t="shared" si="15" ref="I87:P87">SUM(I12:I20,I22:I25,I28:I34,I36:I37,I40:I56,I60,I64,I65,I68,I71:I72,I75,I78)</f>
        <v>612</v>
      </c>
      <c r="J87" s="320">
        <f t="shared" si="15"/>
        <v>792</v>
      </c>
      <c r="K87" s="321">
        <f t="shared" si="15"/>
        <v>576</v>
      </c>
      <c r="L87" s="321">
        <f t="shared" si="15"/>
        <v>738</v>
      </c>
      <c r="M87" s="320">
        <f>SUM(M12:M20,M22:M25,M28:M34,M36:M37,M40:M56,M60,M64,M65,M68,M71:M72,M75,M78,M81,M82)</f>
        <v>498</v>
      </c>
      <c r="N87" s="320">
        <f>SUM(N12:N20,N22:N25,N28:N34,N36:N37,N40:N56,N60,N64,N65,N68,N71:N72,N75,N78,N81,N82)</f>
        <v>672</v>
      </c>
      <c r="O87" s="320">
        <f>SUM(O12:O20,O22:O25,O28:O34,O36:O37,O40:O56,O60,O64,O65,O68,O71:O72,O75,O78,O81,O82)</f>
        <v>936</v>
      </c>
      <c r="P87" s="281">
        <f t="shared" si="15"/>
        <v>0</v>
      </c>
    </row>
    <row r="88" spans="1:16" ht="24.75" customHeight="1">
      <c r="A88" s="282" t="s">
        <v>117</v>
      </c>
      <c r="B88" s="283"/>
      <c r="C88" s="283"/>
      <c r="D88" s="283"/>
      <c r="E88" s="284"/>
      <c r="F88" s="285"/>
      <c r="G88" s="286" t="s">
        <v>120</v>
      </c>
      <c r="H88" s="287"/>
      <c r="I88" s="288">
        <v>0</v>
      </c>
      <c r="J88" s="288">
        <v>0</v>
      </c>
      <c r="K88" s="289">
        <v>0</v>
      </c>
      <c r="L88" s="289">
        <f>SUM(L61,L69,L83)</f>
        <v>36</v>
      </c>
      <c r="M88" s="288">
        <f>SUM(M69,M83)</f>
        <v>0</v>
      </c>
      <c r="N88" s="288">
        <f>SUM(N69,N79,N83)</f>
        <v>72</v>
      </c>
      <c r="O88" s="288">
        <f>SUM(O69,O83)</f>
        <v>36</v>
      </c>
      <c r="P88" s="288">
        <f>SUM(P69,P83)</f>
        <v>0</v>
      </c>
    </row>
    <row r="89" spans="1:16" ht="18" customHeight="1">
      <c r="A89" s="282" t="s">
        <v>145</v>
      </c>
      <c r="B89" s="283"/>
      <c r="C89" s="283"/>
      <c r="D89" s="283"/>
      <c r="E89" s="284"/>
      <c r="F89" s="285"/>
      <c r="G89" s="290" t="s">
        <v>121</v>
      </c>
      <c r="H89" s="291"/>
      <c r="I89" s="292">
        <v>0</v>
      </c>
      <c r="J89" s="292">
        <v>0</v>
      </c>
      <c r="K89" s="293">
        <v>0</v>
      </c>
      <c r="L89" s="293">
        <f>SUM(L62,L66,L73,L76)</f>
        <v>72</v>
      </c>
      <c r="M89" s="292">
        <f>SUM(M62,M66,M73,M76)</f>
        <v>72</v>
      </c>
      <c r="N89" s="292">
        <f>SUM(N62,N66,N73,N76)</f>
        <v>108</v>
      </c>
      <c r="O89" s="292">
        <f>SUM(O62,O66,O73,O76)</f>
        <v>108</v>
      </c>
      <c r="P89" s="294">
        <v>0</v>
      </c>
    </row>
    <row r="90" spans="1:16" ht="20.25">
      <c r="A90" s="295" t="s">
        <v>197</v>
      </c>
      <c r="B90" s="296"/>
      <c r="C90" s="296"/>
      <c r="D90" s="296"/>
      <c r="E90" s="297"/>
      <c r="F90" s="285"/>
      <c r="G90" s="298"/>
      <c r="H90" s="299"/>
      <c r="I90" s="300"/>
      <c r="J90" s="300"/>
      <c r="K90" s="301"/>
      <c r="L90" s="301"/>
      <c r="M90" s="300"/>
      <c r="N90" s="300"/>
      <c r="O90" s="300"/>
      <c r="P90" s="302"/>
    </row>
    <row r="91" spans="1:16" ht="37.5" customHeight="1">
      <c r="A91" s="303" t="s">
        <v>199</v>
      </c>
      <c r="B91" s="304"/>
      <c r="C91" s="304"/>
      <c r="D91" s="304"/>
      <c r="E91" s="305"/>
      <c r="F91" s="285"/>
      <c r="G91" s="286" t="s">
        <v>122</v>
      </c>
      <c r="H91" s="287"/>
      <c r="I91" s="288">
        <v>0</v>
      </c>
      <c r="J91" s="288">
        <v>0</v>
      </c>
      <c r="K91" s="289">
        <v>0</v>
      </c>
      <c r="L91" s="289">
        <v>0</v>
      </c>
      <c r="M91" s="288">
        <v>0</v>
      </c>
      <c r="N91" s="288">
        <v>0</v>
      </c>
      <c r="O91" s="288">
        <v>0</v>
      </c>
      <c r="P91" s="306">
        <v>144</v>
      </c>
    </row>
    <row r="92" spans="1:16" ht="27.75" customHeight="1">
      <c r="A92" s="303" t="s">
        <v>200</v>
      </c>
      <c r="B92" s="304"/>
      <c r="C92" s="304"/>
      <c r="D92" s="304"/>
      <c r="E92" s="305"/>
      <c r="F92" s="285"/>
      <c r="G92" s="286" t="s">
        <v>123</v>
      </c>
      <c r="H92" s="287"/>
      <c r="I92" s="288">
        <v>0</v>
      </c>
      <c r="J92" s="288">
        <v>3</v>
      </c>
      <c r="K92" s="289">
        <v>3</v>
      </c>
      <c r="L92" s="289">
        <v>5</v>
      </c>
      <c r="M92" s="288">
        <v>4</v>
      </c>
      <c r="N92" s="288">
        <v>4</v>
      </c>
      <c r="O92" s="288">
        <v>5</v>
      </c>
      <c r="P92" s="306">
        <v>0</v>
      </c>
    </row>
    <row r="93" spans="1:16" ht="22.5" customHeight="1">
      <c r="A93" s="307"/>
      <c r="B93" s="296"/>
      <c r="C93" s="296"/>
      <c r="D93" s="296"/>
      <c r="E93" s="297"/>
      <c r="F93" s="285"/>
      <c r="G93" s="308" t="s">
        <v>164</v>
      </c>
      <c r="H93" s="309"/>
      <c r="I93" s="288">
        <v>1</v>
      </c>
      <c r="J93" s="288">
        <v>10</v>
      </c>
      <c r="K93" s="310">
        <v>4</v>
      </c>
      <c r="L93" s="310">
        <v>6</v>
      </c>
      <c r="M93" s="322">
        <v>2</v>
      </c>
      <c r="N93" s="322">
        <v>8</v>
      </c>
      <c r="O93" s="288">
        <v>10</v>
      </c>
      <c r="P93" s="306">
        <v>1</v>
      </c>
    </row>
    <row r="94" spans="1:16" ht="21" customHeight="1" thickBot="1">
      <c r="A94" s="311"/>
      <c r="B94" s="312"/>
      <c r="C94" s="312"/>
      <c r="D94" s="312"/>
      <c r="E94" s="313"/>
      <c r="F94" s="314"/>
      <c r="G94" s="315" t="s">
        <v>124</v>
      </c>
      <c r="H94" s="316"/>
      <c r="I94" s="317">
        <v>1</v>
      </c>
      <c r="J94" s="317">
        <v>0</v>
      </c>
      <c r="K94" s="318">
        <v>1</v>
      </c>
      <c r="L94" s="318">
        <v>1</v>
      </c>
      <c r="M94" s="323">
        <v>1</v>
      </c>
      <c r="N94" s="323">
        <v>1</v>
      </c>
      <c r="O94" s="323">
        <v>0</v>
      </c>
      <c r="P94" s="319">
        <v>0</v>
      </c>
    </row>
  </sheetData>
  <sheetProtection/>
  <mergeCells count="51">
    <mergeCell ref="G89:H90"/>
    <mergeCell ref="G88:H88"/>
    <mergeCell ref="G87:H87"/>
    <mergeCell ref="A93:E93"/>
    <mergeCell ref="A91:E91"/>
    <mergeCell ref="D2:H2"/>
    <mergeCell ref="F3:H3"/>
    <mergeCell ref="H5:H8"/>
    <mergeCell ref="G5:G8"/>
    <mergeCell ref="C64:C65"/>
    <mergeCell ref="C71:C72"/>
    <mergeCell ref="A88:E88"/>
    <mergeCell ref="G91:H91"/>
    <mergeCell ref="N5:N8"/>
    <mergeCell ref="M5:M8"/>
    <mergeCell ref="A92:E92"/>
    <mergeCell ref="A94:E94"/>
    <mergeCell ref="A90:E90"/>
    <mergeCell ref="A2:A8"/>
    <mergeCell ref="B2:B8"/>
    <mergeCell ref="C2:C8"/>
    <mergeCell ref="D3:D8"/>
    <mergeCell ref="E3:E8"/>
    <mergeCell ref="K3:L3"/>
    <mergeCell ref="I3:J3"/>
    <mergeCell ref="I5:I8"/>
    <mergeCell ref="O89:O90"/>
    <mergeCell ref="O3:P3"/>
    <mergeCell ref="P89:P90"/>
    <mergeCell ref="N89:N90"/>
    <mergeCell ref="M3:N3"/>
    <mergeCell ref="P5:P8"/>
    <mergeCell ref="O5:O8"/>
    <mergeCell ref="L89:L90"/>
    <mergeCell ref="M89:M90"/>
    <mergeCell ref="I89:I90"/>
    <mergeCell ref="J89:J90"/>
    <mergeCell ref="K89:K90"/>
    <mergeCell ref="L5:L8"/>
    <mergeCell ref="K5:K8"/>
    <mergeCell ref="J5:J8"/>
    <mergeCell ref="L1:O1"/>
    <mergeCell ref="A87:E87"/>
    <mergeCell ref="I2:P2"/>
    <mergeCell ref="G4:H4"/>
    <mergeCell ref="F4:F8"/>
    <mergeCell ref="F87:F94"/>
    <mergeCell ref="G94:H94"/>
    <mergeCell ref="G93:H93"/>
    <mergeCell ref="G92:H92"/>
    <mergeCell ref="A89:E89"/>
  </mergeCells>
  <printOptions horizontalCentered="1"/>
  <pageMargins left="0.33" right="0.23" top="0.23" bottom="0.17" header="0.22" footer="0.18"/>
  <pageSetup horizontalDpi="600" verticalDpi="600" orientation="landscape" paperSize="9" scale="60" r:id="rId1"/>
  <rowBreaks count="2" manualBreakCount="2">
    <brk id="25" max="15" man="1"/>
    <brk id="5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РГКРИПТ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HP</cp:lastModifiedBy>
  <cp:lastPrinted>2015-10-19T10:44:43Z</cp:lastPrinted>
  <dcterms:created xsi:type="dcterms:W3CDTF">2010-12-10T08:57:28Z</dcterms:created>
  <dcterms:modified xsi:type="dcterms:W3CDTF">2017-09-02T16:39:37Z</dcterms:modified>
  <cp:category/>
  <cp:version/>
  <cp:contentType/>
  <cp:contentStatus/>
</cp:coreProperties>
</file>