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'Лист1'!$A$1:$N$85</definedName>
  </definedNames>
  <calcPr fullCalcOnLoad="1"/>
</workbook>
</file>

<file path=xl/sharedStrings.xml><?xml version="1.0" encoding="utf-8"?>
<sst xmlns="http://schemas.openxmlformats.org/spreadsheetml/2006/main" count="219" uniqueCount="178">
  <si>
    <t>Индекс</t>
  </si>
  <si>
    <t>Наименование циклов, 
дисциплин,    
профессиональных модулей, 
МДК, практик</t>
  </si>
  <si>
    <t>Формы промежуточной аттестации</t>
  </si>
  <si>
    <t>максимальная</t>
  </si>
  <si>
    <t>I курс</t>
  </si>
  <si>
    <t>II курс</t>
  </si>
  <si>
    <t>III курс</t>
  </si>
  <si>
    <t>всего занятий</t>
  </si>
  <si>
    <t>в т. ч.</t>
  </si>
  <si>
    <t>3
сем.
16
нед.</t>
  </si>
  <si>
    <t>4
сем.
23
нед.</t>
  </si>
  <si>
    <t>5
сем.
30
нед.</t>
  </si>
  <si>
    <t>О.00</t>
  </si>
  <si>
    <t>Общеобразовательный цикл</t>
  </si>
  <si>
    <t>Математика</t>
  </si>
  <si>
    <t>География</t>
  </si>
  <si>
    <t>Естествознание</t>
  </si>
  <si>
    <t>Физическая культура</t>
  </si>
  <si>
    <t>ОБЖ</t>
  </si>
  <si>
    <t>История</t>
  </si>
  <si>
    <t>ОГСЭ.00</t>
  </si>
  <si>
    <t>Общий гуманитарный и 
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</si>
  <si>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</si>
  <si>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</si>
  <si>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</si>
  <si>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</si>
  <si>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</si>
  <si>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</si>
  <si>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ОГСЭ.05</t>
  </si>
  <si>
    <t>Русский язык и культура речи</t>
  </si>
  <si>
    <t>ОГСЭ.06</t>
  </si>
  <si>
    <t>Навыки поиска работы</t>
  </si>
  <si>
    <t>ЕН.00</t>
  </si>
  <si>
    <t>Математический и общий 
естественнонаучный цикл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</si>
  <si>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</si>
  <si>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</si>
  <si>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</si>
  <si>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</si>
  <si>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</si>
  <si>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</si>
  <si>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</si>
  <si>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</si>
  <si>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</si>
  <si>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</si>
  <si>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Экономическая теория</t>
  </si>
  <si>
    <t>ОП.02</t>
  </si>
  <si>
    <t>Экономика организации</t>
  </si>
  <si>
    <t>ОП.03</t>
  </si>
  <si>
    <t>Менеджмент</t>
  </si>
  <si>
    <t>ОП.04</t>
  </si>
  <si>
    <t>Государственная и муниципальная служба</t>
  </si>
  <si>
    <t>ОП.05</t>
  </si>
  <si>
    <t>Иностранный язык (профессиональный)</t>
  </si>
  <si>
    <t>ОП.06</t>
  </si>
  <si>
    <t>ОП.07</t>
  </si>
  <si>
    <t>Управление персоналом</t>
  </si>
  <si>
    <t>ОП.08</t>
  </si>
  <si>
    <t>Правовое обеспечение профессиональной
 деятельности</t>
  </si>
  <si>
    <t>ОП.09</t>
  </si>
  <si>
    <t>Безопасность жизнедеятельности</t>
  </si>
  <si>
    <t>ОП.10</t>
  </si>
  <si>
    <t>Технические средства управления в офисе</t>
  </si>
  <si>
    <t>ПМ.00</t>
  </si>
  <si>
    <t>Профессиональные модули</t>
  </si>
  <si>
    <t>ПМ.01</t>
  </si>
  <si>
    <t>Организация документационного обеспечения
управления и функционирования организации</t>
  </si>
  <si>
    <t>Э</t>
  </si>
  <si>
    <t>Документационное обеспечение управления</t>
  </si>
  <si>
    <t>Организация секретарского обслуживания</t>
  </si>
  <si>
    <t xml:space="preserve">Учебная практика       </t>
  </si>
  <si>
    <t>ПМ.02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</si>
  <si>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</si>
  <si>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
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</si>
  <si>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</si>
  <si>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</si>
  <si>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Обеспечение сохранности документов</t>
  </si>
  <si>
    <t>ПМ.03</t>
  </si>
  <si>
    <t>Всего</t>
  </si>
  <si>
    <t>ПДП</t>
  </si>
  <si>
    <t>4 нед.</t>
  </si>
  <si>
    <t>ГИА</t>
  </si>
  <si>
    <t>6 нед.</t>
  </si>
  <si>
    <t xml:space="preserve">Всего  </t>
  </si>
  <si>
    <t>дисциплин и 
МДК</t>
  </si>
  <si>
    <t>производств.
практики</t>
  </si>
  <si>
    <t>преддипломн. 
практики</t>
  </si>
  <si>
    <t>экзаменов</t>
  </si>
  <si>
    <t>дифф.зачетов</t>
  </si>
  <si>
    <t>зачетов</t>
  </si>
  <si>
    <t>1
сем.
17
нед.</t>
  </si>
  <si>
    <t>2
сем.
22
нед.</t>
  </si>
  <si>
    <t>-,Э</t>
  </si>
  <si>
    <t>1/11/3</t>
  </si>
  <si>
    <t>ДЗ</t>
  </si>
  <si>
    <t>Э (к)</t>
  </si>
  <si>
    <t>З,З,ДЗ</t>
  </si>
  <si>
    <t xml:space="preserve">курсовых работ (проектов) </t>
  </si>
  <si>
    <t>1. Программа базовой подготовки</t>
  </si>
  <si>
    <t>Правовое регулирование управленческой 
деятельности</t>
  </si>
  <si>
    <t>Самостоятельная учебная работа</t>
  </si>
  <si>
    <t xml:space="preserve">Обязательная </t>
  </si>
  <si>
    <t>лаб. и практ. занятий</t>
  </si>
  <si>
    <t>Распределение обязательной учебной нагрузки по курсам и семестрам
(час. в семестр)</t>
  </si>
  <si>
    <t>учебной 
практики</t>
  </si>
  <si>
    <t>6
сем.
10
нед.</t>
  </si>
  <si>
    <t>-/2/1</t>
  </si>
  <si>
    <t xml:space="preserve">3. План учебного процесса </t>
  </si>
  <si>
    <t>Учебная нагрузка 
обучающихся (час.)</t>
  </si>
  <si>
    <t>Профессиональная этика и психология делового общения</t>
  </si>
  <si>
    <r>
      <t xml:space="preserve">Выполнение дипломной работы  с </t>
    </r>
    <r>
      <rPr>
        <u val="single"/>
        <sz val="16"/>
        <rFont val="Arial Cyr"/>
        <family val="0"/>
      </rPr>
      <t xml:space="preserve">      18.05   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14.06        </t>
    </r>
    <r>
      <rPr>
        <sz val="16"/>
        <rFont val="Arial Cyr"/>
        <family val="0"/>
      </rPr>
      <t>(всего 4 недели)</t>
    </r>
  </si>
  <si>
    <r>
      <t xml:space="preserve">Защита дипломной работы  с </t>
    </r>
    <r>
      <rPr>
        <u val="single"/>
        <sz val="16"/>
        <rFont val="Arial Cyr"/>
        <family val="0"/>
      </rPr>
      <t xml:space="preserve">        15.06  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 28.06      </t>
    </r>
    <r>
      <rPr>
        <sz val="16"/>
        <rFont val="Arial Cyr"/>
        <family val="0"/>
      </rPr>
      <t>(всего 2 недели)</t>
    </r>
  </si>
  <si>
    <t>Выполнение работ по должности делопроизводитель</t>
  </si>
  <si>
    <t>Организация деятельности делопроизводителя</t>
  </si>
  <si>
    <t>МДК 01.01</t>
  </si>
  <si>
    <t>МДК 01.02</t>
  </si>
  <si>
    <t>МДК 01.03</t>
  </si>
  <si>
    <t>МДК 02.01</t>
  </si>
  <si>
    <t>МДК 02.02</t>
  </si>
  <si>
    <t>МДК 02.03</t>
  </si>
  <si>
    <t>МДК 02.04</t>
  </si>
  <si>
    <t>МДК 03.01</t>
  </si>
  <si>
    <t>ПП.02</t>
  </si>
  <si>
    <t>Производственная практика (по профилю специальности)</t>
  </si>
  <si>
    <t>-/6/5</t>
  </si>
  <si>
    <t>Э(к)</t>
  </si>
  <si>
    <t>2/6/1</t>
  </si>
  <si>
    <t>-/7/5</t>
  </si>
  <si>
    <t>-/13/10</t>
  </si>
  <si>
    <t>3/32/15</t>
  </si>
  <si>
    <t>Производственная практика (преддипломная)</t>
  </si>
  <si>
    <t>Компьютерная обработка документов</t>
  </si>
  <si>
    <t>ОП.11</t>
  </si>
  <si>
    <t>ПМ.04</t>
  </si>
  <si>
    <t>МДК.04.01</t>
  </si>
  <si>
    <t xml:space="preserve">Осуществление документационного обеспечения управления и архивного дела с использованием информационных и коммуникационных технологий </t>
  </si>
  <si>
    <t>УП.04</t>
  </si>
  <si>
    <t>УП.03</t>
  </si>
  <si>
    <t>Производственная практика</t>
  </si>
  <si>
    <t>ПП.01</t>
  </si>
  <si>
    <t>Документоведение</t>
  </si>
  <si>
    <t>ОП.12</t>
  </si>
  <si>
    <t>ОП.13</t>
  </si>
  <si>
    <t>Бизнес-планирование</t>
  </si>
  <si>
    <t>Осуществление документационного обеспечения управления и архивного дела с использованием программных средств учета, хранения, обработки и поиска документов</t>
  </si>
  <si>
    <t>Эк</t>
  </si>
  <si>
    <t>-,ДЗ,ДЗ</t>
  </si>
  <si>
    <t>Государственная итоговая аттестация</t>
  </si>
  <si>
    <t>Обществознание</t>
  </si>
  <si>
    <t>Экономика</t>
  </si>
  <si>
    <t>Право</t>
  </si>
  <si>
    <t>-,ДЗ</t>
  </si>
  <si>
    <t>З,ДЗ</t>
  </si>
  <si>
    <t xml:space="preserve">-,Э </t>
  </si>
  <si>
    <t xml:space="preserve"> Русский язык и литература </t>
  </si>
  <si>
    <t>ОУД.00</t>
  </si>
  <si>
    <t>ОУД.01</t>
  </si>
  <si>
    <t>ОУД.02</t>
  </si>
  <si>
    <t>Математика: алгебра и начала математического анализа, геометрия</t>
  </si>
  <si>
    <t>ОУД.03</t>
  </si>
  <si>
    <t>ОУД.04</t>
  </si>
  <si>
    <t>ОУД.05</t>
  </si>
  <si>
    <t xml:space="preserve">Информатика </t>
  </si>
  <si>
    <t>Экология</t>
  </si>
  <si>
    <t xml:space="preserve">Технология </t>
  </si>
  <si>
    <t>ОУД.07</t>
  </si>
  <si>
    <t>ОУД.11</t>
  </si>
  <si>
    <t>ОУД.12</t>
  </si>
  <si>
    <t>ОУД.13</t>
  </si>
  <si>
    <t>ОУД.14</t>
  </si>
  <si>
    <t>ОУД.16</t>
  </si>
  <si>
    <t>ОУД.17</t>
  </si>
  <si>
    <t xml:space="preserve">1.1. Выпускная квалификационная работа в виде дипломной работы </t>
  </si>
  <si>
    <t>ДУД.01</t>
  </si>
  <si>
    <t>Консультации на учебную группу из расчета 4 часа в год на одного обучающегося  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</si>
  <si>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</si>
  <si>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</si>
  <si>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Дополнительные учебные дисциплины</t>
  </si>
  <si>
    <t>ОУД.06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</si>
</sst>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3">
    <font>
      <sz val="10"/>
      <name val="Arial Cyr"/>
      <family val="0"/>
    </font>
    <font>
      <sz val="14"/>
      <name val="Arial Cyr"/>
      <family val="0"/>
    </font>
    <font>
      <b/>
      <sz val="14"/>
      <color indexed="8"/>
      <name val="Times New Roman Cyr"/>
      <family val="1"/>
    </font>
    <font>
      <sz val="14"/>
      <color indexed="12"/>
      <name val="Courier"/>
      <family val="1"/>
    </font>
    <font>
      <b/>
      <sz val="22"/>
      <name val="Times New Roman"/>
      <family val="1"/>
    </font>
    <font>
      <sz val="14"/>
      <color indexed="8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 Cyr"/>
      <family val="0"/>
    </font>
    <font>
      <b/>
      <sz val="15"/>
      <name val="Arial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5"/>
      <color indexed="8"/>
      <name val="Arial Cyr"/>
      <family val="0"/>
    </font>
    <font>
      <sz val="15"/>
      <color indexed="8"/>
      <name val="Arial Cyr"/>
      <family val="0"/>
    </font>
    <font>
      <sz val="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7"/>
      <name val="Arial Cyr"/>
      <family val="0"/>
    </font>
    <font>
      <sz val="15"/>
      <color indexed="17"/>
      <name val="Arial Cyr"/>
      <family val="0"/>
    </font>
    <font>
      <b/>
      <sz val="15"/>
      <color indexed="17"/>
      <name val="Arial Cyr"/>
      <family val="0"/>
    </font>
    <font>
      <b/>
      <sz val="16"/>
      <color indexed="17"/>
      <name val="Arial"/>
      <family val="2"/>
    </font>
    <font>
      <sz val="16"/>
      <color indexed="17"/>
      <name val="Times New Roman"/>
      <family val="1"/>
    </font>
    <font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B050"/>
      <name val="Arial Cyr"/>
      <family val="0"/>
    </font>
    <font>
      <sz val="15"/>
      <color rgb="FF00B050"/>
      <name val="Arial Cyr"/>
      <family val="0"/>
    </font>
    <font>
      <b/>
      <sz val="15"/>
      <color rgb="FF00B050"/>
      <name val="Arial Cyr"/>
      <family val="0"/>
    </font>
    <font>
      <b/>
      <sz val="16"/>
      <color rgb="FF00B050"/>
      <name val="Arial"/>
      <family val="2"/>
    </font>
    <font>
      <sz val="16"/>
      <color rgb="FF00B050"/>
      <name val="Times New Roman"/>
      <family val="1"/>
    </font>
    <font>
      <sz val="16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1" fontId="11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1" fontId="12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/>
    </xf>
    <xf numFmtId="49" fontId="13" fillId="0" borderId="30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left"/>
    </xf>
    <xf numFmtId="0" fontId="13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49" fontId="11" fillId="0" borderId="3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/>
    </xf>
    <xf numFmtId="49" fontId="13" fillId="0" borderId="37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1" fontId="10" fillId="0" borderId="4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/>
    </xf>
    <xf numFmtId="49" fontId="11" fillId="0" borderId="3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wrapText="1"/>
    </xf>
    <xf numFmtId="49" fontId="13" fillId="0" borderId="3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5" fillId="0" borderId="32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left" wrapText="1"/>
    </xf>
    <xf numFmtId="1" fontId="10" fillId="0" borderId="28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3" fillId="0" borderId="35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right" wrapText="1"/>
    </xf>
    <xf numFmtId="1" fontId="11" fillId="0" borderId="10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7" fillId="0" borderId="11" xfId="0" applyFont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2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11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30" xfId="0" applyFont="1" applyBorder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27" xfId="0" applyFont="1" applyFill="1" applyBorder="1" applyAlignment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vertical="center" wrapText="1"/>
    </xf>
    <xf numFmtId="49" fontId="11" fillId="0" borderId="54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/>
    </xf>
    <xf numFmtId="0" fontId="15" fillId="0" borderId="33" xfId="0" applyFont="1" applyBorder="1" applyAlignment="1">
      <alignment wrapText="1"/>
    </xf>
    <xf numFmtId="0" fontId="13" fillId="0" borderId="32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1" fillId="0" borderId="55" xfId="0" applyFont="1" applyBorder="1" applyAlignment="1">
      <alignment vertical="center" wrapText="1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56" xfId="0" applyFont="1" applyBorder="1" applyAlignment="1">
      <alignment/>
    </xf>
    <xf numFmtId="0" fontId="13" fillId="0" borderId="56" xfId="0" applyFont="1" applyBorder="1" applyAlignment="1" applyProtection="1">
      <alignment horizontal="left"/>
      <protection locked="0"/>
    </xf>
    <xf numFmtId="0" fontId="12" fillId="0" borderId="10" xfId="0" applyFont="1" applyBorder="1" applyAlignment="1">
      <alignment wrapText="1"/>
    </xf>
    <xf numFmtId="0" fontId="11" fillId="0" borderId="51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2" fillId="0" borderId="56" xfId="0" applyFont="1" applyBorder="1" applyAlignment="1">
      <alignment vertical="center" wrapText="1"/>
    </xf>
    <xf numFmtId="0" fontId="13" fillId="0" borderId="55" xfId="0" applyFont="1" applyBorder="1" applyAlignment="1" applyProtection="1">
      <alignment horizontal="left"/>
      <protection locked="0"/>
    </xf>
    <xf numFmtId="0" fontId="11" fillId="0" borderId="55" xfId="0" applyFont="1" applyBorder="1" applyAlignment="1">
      <alignment/>
    </xf>
    <xf numFmtId="0" fontId="12" fillId="0" borderId="55" xfId="0" applyFont="1" applyBorder="1" applyAlignment="1" applyProtection="1">
      <alignment horizontal="left"/>
      <protection locked="0"/>
    </xf>
    <xf numFmtId="49" fontId="13" fillId="0" borderId="57" xfId="0" applyNumberFormat="1" applyFont="1" applyBorder="1" applyAlignment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1" fontId="12" fillId="0" borderId="33" xfId="0" applyNumberFormat="1" applyFont="1" applyBorder="1" applyAlignment="1" applyProtection="1">
      <alignment horizontal="center" vertical="center"/>
      <protection locked="0"/>
    </xf>
    <xf numFmtId="1" fontId="11" fillId="34" borderId="21" xfId="0" applyNumberFormat="1" applyFont="1" applyFill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1" fontId="11" fillId="0" borderId="33" xfId="0" applyNumberFormat="1" applyFont="1" applyBorder="1" applyAlignment="1">
      <alignment horizontal="center"/>
    </xf>
    <xf numFmtId="1" fontId="11" fillId="34" borderId="33" xfId="0" applyNumberFormat="1" applyFont="1" applyFill="1" applyBorder="1" applyAlignment="1">
      <alignment horizontal="center"/>
    </xf>
    <xf numFmtId="1" fontId="14" fillId="0" borderId="33" xfId="53" applyNumberFormat="1" applyFont="1" applyFill="1" applyBorder="1" applyAlignment="1" applyProtection="1">
      <alignment horizontal="center" vertical="top"/>
      <protection/>
    </xf>
    <xf numFmtId="0" fontId="11" fillId="0" borderId="32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9" xfId="0" applyFont="1" applyBorder="1" applyAlignment="1">
      <alignment wrapText="1"/>
    </xf>
    <xf numFmtId="0" fontId="11" fillId="0" borderId="54" xfId="0" applyFont="1" applyBorder="1" applyAlignment="1">
      <alignment/>
    </xf>
    <xf numFmtId="0" fontId="67" fillId="0" borderId="54" xfId="0" applyFont="1" applyBorder="1" applyAlignment="1">
      <alignment/>
    </xf>
    <xf numFmtId="0" fontId="67" fillId="0" borderId="59" xfId="0" applyFont="1" applyBorder="1" applyAlignment="1">
      <alignment wrapText="1"/>
    </xf>
    <xf numFmtId="0" fontId="20" fillId="0" borderId="60" xfId="0" applyFont="1" applyBorder="1" applyAlignment="1">
      <alignment horizontal="center" vertical="center"/>
    </xf>
    <xf numFmtId="0" fontId="68" fillId="0" borderId="33" xfId="0" applyFont="1" applyBorder="1" applyAlignment="1">
      <alignment/>
    </xf>
    <xf numFmtId="0" fontId="69" fillId="0" borderId="33" xfId="0" applyFont="1" applyBorder="1" applyAlignment="1">
      <alignment vertical="center"/>
    </xf>
    <xf numFmtId="0" fontId="70" fillId="0" borderId="33" xfId="0" applyFont="1" applyBorder="1" applyAlignment="1">
      <alignment horizontal="justify" vertical="center"/>
    </xf>
    <xf numFmtId="0" fontId="68" fillId="0" borderId="36" xfId="0" applyFont="1" applyBorder="1" applyAlignment="1">
      <alignment vertical="center"/>
    </xf>
    <xf numFmtId="0" fontId="71" fillId="0" borderId="0" xfId="0" applyFont="1" applyAlignment="1">
      <alignment vertical="center" wrapText="1"/>
    </xf>
    <xf numFmtId="0" fontId="68" fillId="0" borderId="36" xfId="0" applyFont="1" applyBorder="1" applyAlignment="1">
      <alignment/>
    </xf>
    <xf numFmtId="0" fontId="72" fillId="0" borderId="36" xfId="0" applyFont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1" fontId="14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6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64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textRotation="90"/>
    </xf>
    <xf numFmtId="0" fontId="10" fillId="0" borderId="66" xfId="0" applyFont="1" applyBorder="1" applyAlignment="1">
      <alignment horizontal="center" vertical="center" textRotation="90"/>
    </xf>
    <xf numFmtId="0" fontId="10" fillId="0" borderId="67" xfId="0" applyFont="1" applyBorder="1" applyAlignment="1">
      <alignment horizontal="center" vertical="center" textRotation="90"/>
    </xf>
    <xf numFmtId="0" fontId="11" fillId="0" borderId="51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textRotation="90"/>
      <protection locked="0"/>
    </xf>
    <xf numFmtId="0" fontId="10" fillId="0" borderId="37" xfId="0" applyFont="1" applyFill="1" applyBorder="1" applyAlignment="1" applyProtection="1">
      <alignment horizontal="center" vertical="center" textRotation="90"/>
      <protection locked="0"/>
    </xf>
    <xf numFmtId="0" fontId="10" fillId="0" borderId="60" xfId="0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63" xfId="0" applyFont="1" applyFill="1" applyBorder="1" applyAlignment="1">
      <alignment horizontal="center" vertical="center" textRotation="90"/>
    </xf>
    <xf numFmtId="0" fontId="10" fillId="0" borderId="61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37" xfId="0" applyFont="1" applyFill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64" xfId="0" applyFont="1" applyFill="1" applyBorder="1" applyAlignment="1">
      <alignment horizontal="left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63" xfId="0" applyFont="1" applyFill="1" applyBorder="1" applyAlignment="1">
      <alignment horizontal="left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 vertical="justify"/>
    </xf>
    <xf numFmtId="0" fontId="26" fillId="0" borderId="18" xfId="0" applyFont="1" applyFill="1" applyBorder="1" applyAlignment="1">
      <alignment horizontal="left" vertical="justify"/>
    </xf>
    <xf numFmtId="0" fontId="26" fillId="0" borderId="19" xfId="0" applyFont="1" applyFill="1" applyBorder="1" applyAlignment="1">
      <alignment horizontal="left" vertical="justify"/>
    </xf>
    <xf numFmtId="49" fontId="13" fillId="0" borderId="36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textRotation="90"/>
      <protection locked="0"/>
    </xf>
    <xf numFmtId="0" fontId="10" fillId="0" borderId="64" xfId="0" applyFont="1" applyFill="1" applyBorder="1" applyAlignment="1" applyProtection="1">
      <alignment horizontal="center" vertical="center" textRotation="90"/>
      <protection locked="0"/>
    </xf>
    <xf numFmtId="0" fontId="10" fillId="0" borderId="62" xfId="0" applyFont="1" applyFill="1" applyBorder="1" applyAlignment="1" applyProtection="1">
      <alignment horizontal="center" vertical="center" textRotation="90"/>
      <protection locked="0"/>
    </xf>
    <xf numFmtId="0" fontId="11" fillId="0" borderId="23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11" fillId="0" borderId="25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73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0" fontId="68" fillId="0" borderId="37" xfId="0" applyFont="1" applyBorder="1" applyAlignment="1">
      <alignment horizontal="center"/>
    </xf>
    <xf numFmtId="0" fontId="67" fillId="0" borderId="37" xfId="0" applyFont="1" applyBorder="1" applyAlignment="1">
      <alignment/>
    </xf>
    <xf numFmtId="0" fontId="68" fillId="0" borderId="36" xfId="0" applyFont="1" applyBorder="1" applyAlignment="1">
      <alignment horizontal="center"/>
    </xf>
    <xf numFmtId="0" fontId="67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89"/>
  <sheetViews>
    <sheetView tabSelected="1" view="pageBreakPreview" zoomScale="60" zoomScaleNormal="70" zoomScalePageLayoutView="0" workbookViewId="0" topLeftCell="A56">
      <selection activeCell="A35" sqref="A35:B36"/>
    </sheetView>
  </sheetViews>
  <sheetFormatPr defaultColWidth="9.00390625" defaultRowHeight="12.75"/>
  <cols>
    <col min="1" max="1" width="16.00390625" style="0" bestFit="1" customWidth="1"/>
    <col min="2" max="2" width="74.625" style="0" customWidth="1"/>
    <col min="3" max="3" width="17.00390625" style="0" customWidth="1"/>
    <col min="4" max="4" width="12.25390625" style="0" customWidth="1"/>
    <col min="5" max="5" width="11.00390625" style="0" bestFit="1" customWidth="1"/>
    <col min="6" max="6" width="12.75390625" style="0" customWidth="1"/>
    <col min="7" max="7" width="11.625" style="0" customWidth="1"/>
    <col min="8" max="8" width="10.75390625" style="0" customWidth="1"/>
    <col min="9" max="10" width="8.00390625" style="0" bestFit="1" customWidth="1"/>
    <col min="11" max="12" width="8.00390625" style="177" bestFit="1" customWidth="1"/>
    <col min="13" max="13" width="8.25390625" style="177" bestFit="1" customWidth="1"/>
    <col min="14" max="14" width="10.625" style="0" customWidth="1"/>
  </cols>
  <sheetData>
    <row r="1" spans="1:13" s="6" customFormat="1" ht="4.5" customHeight="1">
      <c r="A1" s="1"/>
      <c r="B1" s="2"/>
      <c r="C1" s="3"/>
      <c r="D1" s="2"/>
      <c r="E1" s="4"/>
      <c r="F1" s="2"/>
      <c r="G1" s="2"/>
      <c r="H1" s="5"/>
      <c r="I1" s="5"/>
      <c r="J1" s="2"/>
      <c r="K1" s="5"/>
      <c r="L1" s="5"/>
      <c r="M1" s="5"/>
    </row>
    <row r="2" spans="1:13" s="6" customFormat="1" ht="32.25" customHeight="1" thickBot="1">
      <c r="A2" s="7"/>
      <c r="B2" s="22" t="s">
        <v>106</v>
      </c>
      <c r="C2" s="22"/>
      <c r="D2" s="22"/>
      <c r="E2" s="22"/>
      <c r="F2" s="22"/>
      <c r="G2" s="22"/>
      <c r="H2" s="22"/>
      <c r="I2" s="23"/>
      <c r="J2" s="23"/>
      <c r="K2" s="158"/>
      <c r="L2" s="158"/>
      <c r="M2" s="158"/>
    </row>
    <row r="3" spans="1:14" s="6" customFormat="1" ht="77.25" customHeight="1" thickBot="1">
      <c r="A3" s="263" t="s">
        <v>0</v>
      </c>
      <c r="B3" s="266" t="s">
        <v>1</v>
      </c>
      <c r="C3" s="255" t="s">
        <v>2</v>
      </c>
      <c r="D3" s="278" t="s">
        <v>107</v>
      </c>
      <c r="E3" s="279"/>
      <c r="F3" s="279"/>
      <c r="G3" s="279"/>
      <c r="H3" s="280"/>
      <c r="I3" s="234" t="s">
        <v>102</v>
      </c>
      <c r="J3" s="235"/>
      <c r="K3" s="235"/>
      <c r="L3" s="235"/>
      <c r="M3" s="235"/>
      <c r="N3" s="236"/>
    </row>
    <row r="4" spans="1:14" s="6" customFormat="1" ht="24.75" customHeight="1" thickBot="1">
      <c r="A4" s="264"/>
      <c r="B4" s="267"/>
      <c r="C4" s="256"/>
      <c r="D4" s="311" t="s">
        <v>3</v>
      </c>
      <c r="E4" s="255" t="s">
        <v>99</v>
      </c>
      <c r="F4" s="296" t="s">
        <v>100</v>
      </c>
      <c r="G4" s="297"/>
      <c r="H4" s="298"/>
      <c r="I4" s="286" t="s">
        <v>4</v>
      </c>
      <c r="J4" s="287"/>
      <c r="K4" s="288" t="s">
        <v>5</v>
      </c>
      <c r="L4" s="287"/>
      <c r="M4" s="292" t="s">
        <v>6</v>
      </c>
      <c r="N4" s="293"/>
    </row>
    <row r="5" spans="1:14" s="6" customFormat="1" ht="17.25" customHeight="1" thickBot="1">
      <c r="A5" s="264"/>
      <c r="B5" s="267"/>
      <c r="C5" s="256"/>
      <c r="D5" s="312"/>
      <c r="E5" s="256"/>
      <c r="F5" s="255" t="s">
        <v>7</v>
      </c>
      <c r="G5" s="275" t="s">
        <v>8</v>
      </c>
      <c r="H5" s="276"/>
      <c r="I5" s="25"/>
      <c r="J5" s="25"/>
      <c r="K5" s="25"/>
      <c r="L5" s="26"/>
      <c r="M5" s="27"/>
      <c r="N5" s="28"/>
    </row>
    <row r="6" spans="1:14" s="6" customFormat="1" ht="24.75" customHeight="1">
      <c r="A6" s="264"/>
      <c r="B6" s="267"/>
      <c r="C6" s="256"/>
      <c r="D6" s="312"/>
      <c r="E6" s="256"/>
      <c r="F6" s="256"/>
      <c r="G6" s="255" t="s">
        <v>101</v>
      </c>
      <c r="H6" s="260" t="s">
        <v>96</v>
      </c>
      <c r="I6" s="289" t="s">
        <v>89</v>
      </c>
      <c r="J6" s="283" t="s">
        <v>90</v>
      </c>
      <c r="K6" s="283" t="s">
        <v>9</v>
      </c>
      <c r="L6" s="283" t="s">
        <v>10</v>
      </c>
      <c r="M6" s="281" t="s">
        <v>11</v>
      </c>
      <c r="N6" s="294" t="s">
        <v>104</v>
      </c>
    </row>
    <row r="7" spans="1:14" s="6" customFormat="1" ht="24.75" customHeight="1">
      <c r="A7" s="264"/>
      <c r="B7" s="267"/>
      <c r="C7" s="256"/>
      <c r="D7" s="312"/>
      <c r="E7" s="256"/>
      <c r="F7" s="256"/>
      <c r="G7" s="256"/>
      <c r="H7" s="261"/>
      <c r="I7" s="290"/>
      <c r="J7" s="284"/>
      <c r="K7" s="284"/>
      <c r="L7" s="284"/>
      <c r="M7" s="281"/>
      <c r="N7" s="294"/>
    </row>
    <row r="8" spans="1:14" s="6" customFormat="1" ht="24.75" customHeight="1">
      <c r="A8" s="264"/>
      <c r="B8" s="267"/>
      <c r="C8" s="256"/>
      <c r="D8" s="312"/>
      <c r="E8" s="256"/>
      <c r="F8" s="256"/>
      <c r="G8" s="256"/>
      <c r="H8" s="261"/>
      <c r="I8" s="290"/>
      <c r="J8" s="284"/>
      <c r="K8" s="284"/>
      <c r="L8" s="284"/>
      <c r="M8" s="281"/>
      <c r="N8" s="294"/>
    </row>
    <row r="9" spans="1:14" s="6" customFormat="1" ht="174.75" customHeight="1" thickBot="1">
      <c r="A9" s="265"/>
      <c r="B9" s="268"/>
      <c r="C9" s="257"/>
      <c r="D9" s="313"/>
      <c r="E9" s="257"/>
      <c r="F9" s="257"/>
      <c r="G9" s="257"/>
      <c r="H9" s="262"/>
      <c r="I9" s="291"/>
      <c r="J9" s="285"/>
      <c r="K9" s="285"/>
      <c r="L9" s="285"/>
      <c r="M9" s="282"/>
      <c r="N9" s="295"/>
    </row>
    <row r="10" spans="1:14" s="6" customFormat="1" ht="19.5" customHeight="1" thickBot="1">
      <c r="A10" s="29">
        <v>1</v>
      </c>
      <c r="B10" s="29">
        <v>2</v>
      </c>
      <c r="C10" s="30">
        <v>3</v>
      </c>
      <c r="D10" s="24">
        <v>4</v>
      </c>
      <c r="E10" s="31">
        <v>5</v>
      </c>
      <c r="F10" s="30">
        <v>6</v>
      </c>
      <c r="G10" s="29">
        <v>7</v>
      </c>
      <c r="H10" s="29">
        <v>8</v>
      </c>
      <c r="I10" s="30">
        <v>9</v>
      </c>
      <c r="J10" s="24">
        <v>10</v>
      </c>
      <c r="K10" s="31">
        <v>11</v>
      </c>
      <c r="L10" s="30">
        <v>12</v>
      </c>
      <c r="M10" s="32">
        <v>13</v>
      </c>
      <c r="N10" s="33">
        <v>14</v>
      </c>
    </row>
    <row r="11" spans="1:14" s="6" customFormat="1" ht="24.75" customHeight="1" thickBot="1">
      <c r="A11" s="130" t="s">
        <v>12</v>
      </c>
      <c r="B11" s="34" t="s">
        <v>13</v>
      </c>
      <c r="C11" s="35" t="s">
        <v>92</v>
      </c>
      <c r="D11" s="36">
        <f>SUM(D12,D19,D27)</f>
        <v>2106</v>
      </c>
      <c r="E11" s="36">
        <f aca="true" t="shared" si="0" ref="E11:J11">SUM(E12,E19,E27)</f>
        <v>702</v>
      </c>
      <c r="F11" s="36">
        <f t="shared" si="0"/>
        <v>1404</v>
      </c>
      <c r="G11" s="36">
        <f t="shared" si="0"/>
        <v>398</v>
      </c>
      <c r="H11" s="36">
        <f t="shared" si="0"/>
        <v>0</v>
      </c>
      <c r="I11" s="36">
        <f t="shared" si="0"/>
        <v>612</v>
      </c>
      <c r="J11" s="36">
        <f t="shared" si="0"/>
        <v>792</v>
      </c>
      <c r="K11" s="37"/>
      <c r="L11" s="37"/>
      <c r="M11" s="37"/>
      <c r="N11" s="24"/>
    </row>
    <row r="12" spans="1:14" s="6" customFormat="1" ht="45.75" customHeight="1" thickBot="1">
      <c r="A12" s="216" t="s">
        <v>154</v>
      </c>
      <c r="B12" s="195" t="s">
        <v>174</v>
      </c>
      <c r="C12" s="35"/>
      <c r="D12" s="36">
        <f aca="true" t="shared" si="1" ref="D12:J12">SUM(D13:D18)</f>
        <v>1275</v>
      </c>
      <c r="E12" s="36">
        <f t="shared" si="1"/>
        <v>425</v>
      </c>
      <c r="F12" s="36">
        <f t="shared" si="1"/>
        <v>850</v>
      </c>
      <c r="G12" s="36">
        <f t="shared" si="1"/>
        <v>250</v>
      </c>
      <c r="H12" s="36">
        <f t="shared" si="1"/>
        <v>0</v>
      </c>
      <c r="I12" s="36">
        <f t="shared" si="1"/>
        <v>372</v>
      </c>
      <c r="J12" s="36">
        <f t="shared" si="1"/>
        <v>478</v>
      </c>
      <c r="K12" s="37"/>
      <c r="L12" s="37"/>
      <c r="M12" s="37"/>
      <c r="N12" s="24"/>
    </row>
    <row r="13" spans="1:14" s="6" customFormat="1" ht="24.75" customHeight="1">
      <c r="A13" s="186" t="s">
        <v>155</v>
      </c>
      <c r="B13" s="187" t="s">
        <v>153</v>
      </c>
      <c r="C13" s="59" t="s">
        <v>152</v>
      </c>
      <c r="D13" s="212">
        <f aca="true" t="shared" si="2" ref="D13:D26">SUM(E13,F13)</f>
        <v>292.5</v>
      </c>
      <c r="E13" s="213">
        <f aca="true" t="shared" si="3" ref="E13:E18">F13*0.5</f>
        <v>97.5</v>
      </c>
      <c r="F13" s="203">
        <v>195</v>
      </c>
      <c r="G13" s="204">
        <v>0</v>
      </c>
      <c r="H13" s="68"/>
      <c r="I13" s="205">
        <v>83</v>
      </c>
      <c r="J13" s="205">
        <v>112</v>
      </c>
      <c r="K13" s="40"/>
      <c r="L13" s="40"/>
      <c r="M13" s="41"/>
      <c r="N13" s="42"/>
    </row>
    <row r="14" spans="1:14" s="6" customFormat="1" ht="24.75" customHeight="1">
      <c r="A14" s="188" t="s">
        <v>156</v>
      </c>
      <c r="B14" s="189" t="s">
        <v>26</v>
      </c>
      <c r="C14" s="202" t="s">
        <v>150</v>
      </c>
      <c r="D14" s="212">
        <f t="shared" si="2"/>
        <v>175.5</v>
      </c>
      <c r="E14" s="213">
        <f t="shared" si="3"/>
        <v>58.5</v>
      </c>
      <c r="F14" s="205">
        <v>117</v>
      </c>
      <c r="G14" s="205">
        <v>117</v>
      </c>
      <c r="H14" s="68"/>
      <c r="I14" s="205">
        <v>51</v>
      </c>
      <c r="J14" s="205">
        <v>66</v>
      </c>
      <c r="K14" s="40"/>
      <c r="L14" s="40"/>
      <c r="M14" s="43"/>
      <c r="N14" s="44"/>
    </row>
    <row r="15" spans="1:14" s="6" customFormat="1" ht="39.75" customHeight="1">
      <c r="A15" s="190" t="s">
        <v>158</v>
      </c>
      <c r="B15" s="191" t="s">
        <v>157</v>
      </c>
      <c r="C15" s="202" t="s">
        <v>91</v>
      </c>
      <c r="D15" s="212">
        <f t="shared" si="2"/>
        <v>351</v>
      </c>
      <c r="E15" s="213">
        <f t="shared" si="3"/>
        <v>117</v>
      </c>
      <c r="F15" s="205">
        <v>234</v>
      </c>
      <c r="G15" s="205">
        <v>24</v>
      </c>
      <c r="H15" s="68"/>
      <c r="I15" s="205">
        <v>102</v>
      </c>
      <c r="J15" s="205">
        <v>132</v>
      </c>
      <c r="K15" s="40"/>
      <c r="L15" s="40"/>
      <c r="M15" s="43"/>
      <c r="N15" s="44"/>
    </row>
    <row r="16" spans="1:14" s="6" customFormat="1" ht="24.75" customHeight="1">
      <c r="A16" s="192" t="s">
        <v>159</v>
      </c>
      <c r="B16" s="193" t="s">
        <v>19</v>
      </c>
      <c r="C16" s="202" t="s">
        <v>150</v>
      </c>
      <c r="D16" s="212">
        <f t="shared" si="2"/>
        <v>175.5</v>
      </c>
      <c r="E16" s="213">
        <f t="shared" si="3"/>
        <v>58.5</v>
      </c>
      <c r="F16" s="205">
        <v>117</v>
      </c>
      <c r="G16" s="205">
        <v>0</v>
      </c>
      <c r="H16" s="68"/>
      <c r="I16" s="205">
        <v>51</v>
      </c>
      <c r="J16" s="205">
        <v>66</v>
      </c>
      <c r="K16" s="40"/>
      <c r="L16" s="40"/>
      <c r="M16" s="43"/>
      <c r="N16" s="44"/>
    </row>
    <row r="17" spans="1:14" s="6" customFormat="1" ht="24.75" customHeight="1">
      <c r="A17" s="186" t="s">
        <v>160</v>
      </c>
      <c r="B17" s="194" t="s">
        <v>17</v>
      </c>
      <c r="C17" s="202" t="s">
        <v>151</v>
      </c>
      <c r="D17" s="212">
        <f t="shared" si="2"/>
        <v>175.5</v>
      </c>
      <c r="E17" s="213">
        <f t="shared" si="3"/>
        <v>58.5</v>
      </c>
      <c r="F17" s="205">
        <v>117</v>
      </c>
      <c r="G17" s="205">
        <v>109</v>
      </c>
      <c r="H17" s="68"/>
      <c r="I17" s="205">
        <v>51</v>
      </c>
      <c r="J17" s="205">
        <v>66</v>
      </c>
      <c r="K17" s="40"/>
      <c r="L17" s="40"/>
      <c r="M17" s="43"/>
      <c r="N17" s="44"/>
    </row>
    <row r="18" spans="1:14" s="6" customFormat="1" ht="24.75" customHeight="1">
      <c r="A18" s="186" t="s">
        <v>177</v>
      </c>
      <c r="B18" s="194" t="s">
        <v>18</v>
      </c>
      <c r="C18" s="202" t="s">
        <v>150</v>
      </c>
      <c r="D18" s="212">
        <f t="shared" si="2"/>
        <v>105</v>
      </c>
      <c r="E18" s="213">
        <f t="shared" si="3"/>
        <v>35</v>
      </c>
      <c r="F18" s="205">
        <v>70</v>
      </c>
      <c r="G18" s="206">
        <v>0</v>
      </c>
      <c r="H18" s="68"/>
      <c r="I18" s="206">
        <v>34</v>
      </c>
      <c r="J18" s="206">
        <v>36</v>
      </c>
      <c r="K18" s="40"/>
      <c r="L18" s="40"/>
      <c r="M18" s="43"/>
      <c r="N18" s="44"/>
    </row>
    <row r="19" spans="1:116" s="6" customFormat="1" ht="42" customHeight="1">
      <c r="A19" s="215"/>
      <c r="B19" s="198" t="s">
        <v>175</v>
      </c>
      <c r="C19" s="202"/>
      <c r="D19" s="233">
        <f aca="true" t="shared" si="4" ref="D19:J19">D20+D21+D22+D23+D24+D25+D26</f>
        <v>777</v>
      </c>
      <c r="E19" s="233">
        <f t="shared" si="4"/>
        <v>259</v>
      </c>
      <c r="F19" s="233">
        <f t="shared" si="4"/>
        <v>518</v>
      </c>
      <c r="G19" s="233">
        <f t="shared" si="4"/>
        <v>142</v>
      </c>
      <c r="H19" s="233">
        <f t="shared" si="4"/>
        <v>0</v>
      </c>
      <c r="I19" s="233">
        <f t="shared" si="4"/>
        <v>224</v>
      </c>
      <c r="J19" s="233">
        <f t="shared" si="4"/>
        <v>294</v>
      </c>
      <c r="K19" s="40"/>
      <c r="L19" s="40"/>
      <c r="M19" s="43"/>
      <c r="N19" s="44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s="6" customFormat="1" ht="24.75" customHeight="1">
      <c r="A20" s="186" t="s">
        <v>164</v>
      </c>
      <c r="B20" s="194" t="s">
        <v>161</v>
      </c>
      <c r="C20" s="202" t="s">
        <v>150</v>
      </c>
      <c r="D20" s="212">
        <f t="shared" si="2"/>
        <v>150</v>
      </c>
      <c r="E20" s="213">
        <f>F20*0.5</f>
        <v>50</v>
      </c>
      <c r="F20" s="205">
        <v>100</v>
      </c>
      <c r="G20" s="206">
        <v>60</v>
      </c>
      <c r="H20" s="68"/>
      <c r="I20" s="206">
        <v>34</v>
      </c>
      <c r="J20" s="206">
        <v>66</v>
      </c>
      <c r="K20" s="40"/>
      <c r="L20" s="40"/>
      <c r="M20" s="43"/>
      <c r="N20" s="44"/>
      <c r="P20" s="20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1:116" s="6" customFormat="1" ht="24.75" customHeight="1" thickBot="1">
      <c r="A21" s="190" t="s">
        <v>165</v>
      </c>
      <c r="B21" s="199" t="s">
        <v>147</v>
      </c>
      <c r="C21" s="202" t="s">
        <v>150</v>
      </c>
      <c r="D21" s="212">
        <f t="shared" si="2"/>
        <v>117</v>
      </c>
      <c r="E21" s="213">
        <f aca="true" t="shared" si="5" ref="E21:E26">F21*0.5</f>
        <v>39</v>
      </c>
      <c r="F21" s="205">
        <v>78</v>
      </c>
      <c r="G21" s="206">
        <v>0</v>
      </c>
      <c r="H21" s="68"/>
      <c r="I21" s="206">
        <v>34</v>
      </c>
      <c r="J21" s="206">
        <v>44</v>
      </c>
      <c r="K21" s="40"/>
      <c r="L21" s="40"/>
      <c r="M21" s="45"/>
      <c r="N21" s="46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16" s="6" customFormat="1" ht="24.75" customHeight="1">
      <c r="A22" s="190" t="s">
        <v>166</v>
      </c>
      <c r="B22" s="199" t="s">
        <v>148</v>
      </c>
      <c r="C22" s="202" t="s">
        <v>91</v>
      </c>
      <c r="D22" s="212">
        <f t="shared" si="2"/>
        <v>108</v>
      </c>
      <c r="E22" s="213">
        <f t="shared" si="5"/>
        <v>36</v>
      </c>
      <c r="F22" s="205">
        <v>72</v>
      </c>
      <c r="G22" s="206">
        <v>26</v>
      </c>
      <c r="H22" s="68"/>
      <c r="I22" s="206">
        <v>28</v>
      </c>
      <c r="J22" s="206">
        <v>44</v>
      </c>
      <c r="K22" s="40"/>
      <c r="L22" s="40"/>
      <c r="M22" s="41"/>
      <c r="N22" s="42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1:116" s="6" customFormat="1" ht="24.75" customHeight="1">
      <c r="A23" s="190" t="s">
        <v>167</v>
      </c>
      <c r="B23" s="199" t="s">
        <v>149</v>
      </c>
      <c r="C23" s="202" t="s">
        <v>150</v>
      </c>
      <c r="D23" s="212">
        <f t="shared" si="2"/>
        <v>127.5</v>
      </c>
      <c r="E23" s="213">
        <f t="shared" si="5"/>
        <v>42.5</v>
      </c>
      <c r="F23" s="205">
        <v>85</v>
      </c>
      <c r="G23" s="206">
        <v>20</v>
      </c>
      <c r="H23" s="68"/>
      <c r="I23" s="206">
        <v>40</v>
      </c>
      <c r="J23" s="206">
        <v>45</v>
      </c>
      <c r="K23" s="40"/>
      <c r="L23" s="40"/>
      <c r="M23" s="43"/>
      <c r="N23" s="44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</row>
    <row r="24" spans="1:116" s="6" customFormat="1" ht="24.75" customHeight="1">
      <c r="A24" s="190" t="s">
        <v>168</v>
      </c>
      <c r="B24" s="199" t="s">
        <v>16</v>
      </c>
      <c r="C24" s="202" t="s">
        <v>150</v>
      </c>
      <c r="D24" s="212">
        <f t="shared" si="2"/>
        <v>157.5</v>
      </c>
      <c r="E24" s="213">
        <f t="shared" si="5"/>
        <v>52.5</v>
      </c>
      <c r="F24" s="205">
        <v>105</v>
      </c>
      <c r="G24" s="206">
        <v>22</v>
      </c>
      <c r="H24" s="68"/>
      <c r="I24" s="206">
        <v>49</v>
      </c>
      <c r="J24" s="206">
        <v>56</v>
      </c>
      <c r="K24" s="149"/>
      <c r="L24" s="149"/>
      <c r="M24" s="196"/>
      <c r="N24" s="19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</row>
    <row r="25" spans="1:116" s="6" customFormat="1" ht="24.75" customHeight="1">
      <c r="A25" s="190" t="s">
        <v>169</v>
      </c>
      <c r="B25" s="200" t="s">
        <v>15</v>
      </c>
      <c r="C25" s="202" t="s">
        <v>93</v>
      </c>
      <c r="D25" s="212">
        <f t="shared" si="2"/>
        <v>58.5</v>
      </c>
      <c r="E25" s="213">
        <f t="shared" si="5"/>
        <v>19.5</v>
      </c>
      <c r="F25" s="205">
        <v>39</v>
      </c>
      <c r="G25" s="206">
        <v>10</v>
      </c>
      <c r="H25" s="68"/>
      <c r="I25" s="206">
        <v>39</v>
      </c>
      <c r="J25" s="206">
        <v>0</v>
      </c>
      <c r="K25" s="149"/>
      <c r="L25" s="149"/>
      <c r="M25" s="196"/>
      <c r="N25" s="19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s="6" customFormat="1" ht="24.75" customHeight="1">
      <c r="A26" s="190" t="s">
        <v>170</v>
      </c>
      <c r="B26" s="199" t="s">
        <v>162</v>
      </c>
      <c r="C26" s="202" t="s">
        <v>93</v>
      </c>
      <c r="D26" s="212">
        <f t="shared" si="2"/>
        <v>58.5</v>
      </c>
      <c r="E26" s="213">
        <f t="shared" si="5"/>
        <v>19.5</v>
      </c>
      <c r="F26" s="205">
        <v>39</v>
      </c>
      <c r="G26" s="206">
        <v>4</v>
      </c>
      <c r="H26" s="68"/>
      <c r="I26" s="206">
        <v>0</v>
      </c>
      <c r="J26" s="206">
        <v>39</v>
      </c>
      <c r="K26" s="149"/>
      <c r="L26" s="149"/>
      <c r="M26" s="196"/>
      <c r="N26" s="19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1:116" s="6" customFormat="1" ht="24.75" customHeight="1">
      <c r="A27" s="190"/>
      <c r="B27" s="201" t="s">
        <v>176</v>
      </c>
      <c r="C27" s="202"/>
      <c r="D27" s="207">
        <v>54</v>
      </c>
      <c r="E27" s="207">
        <v>18</v>
      </c>
      <c r="F27" s="207">
        <v>36</v>
      </c>
      <c r="G27" s="207">
        <v>6</v>
      </c>
      <c r="H27" s="207">
        <v>0</v>
      </c>
      <c r="I27" s="214">
        <f>I28</f>
        <v>16</v>
      </c>
      <c r="J27" s="214">
        <f>J28</f>
        <v>20</v>
      </c>
      <c r="K27" s="149"/>
      <c r="L27" s="149"/>
      <c r="M27" s="196"/>
      <c r="N27" s="19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</row>
    <row r="28" spans="1:116" s="6" customFormat="1" ht="30.75" customHeight="1" thickBot="1">
      <c r="A28" s="217" t="s">
        <v>172</v>
      </c>
      <c r="B28" s="218" t="s">
        <v>163</v>
      </c>
      <c r="C28" s="102" t="s">
        <v>150</v>
      </c>
      <c r="D28" s="60">
        <v>54</v>
      </c>
      <c r="E28" s="208">
        <v>18</v>
      </c>
      <c r="F28" s="203">
        <v>36</v>
      </c>
      <c r="G28" s="209">
        <v>6</v>
      </c>
      <c r="H28" s="210"/>
      <c r="I28" s="211">
        <v>16</v>
      </c>
      <c r="J28" s="209">
        <v>20</v>
      </c>
      <c r="K28" s="123"/>
      <c r="L28" s="123"/>
      <c r="M28" s="45"/>
      <c r="N28" s="46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</row>
    <row r="29" spans="1:116" s="11" customFormat="1" ht="24.75" customHeight="1" thickBot="1">
      <c r="A29" s="131">
        <v>1</v>
      </c>
      <c r="B29" s="49">
        <v>2</v>
      </c>
      <c r="C29" s="50">
        <v>3</v>
      </c>
      <c r="D29" s="154">
        <v>4</v>
      </c>
      <c r="E29" s="155">
        <v>5</v>
      </c>
      <c r="F29" s="156">
        <v>6</v>
      </c>
      <c r="G29" s="155">
        <v>7</v>
      </c>
      <c r="H29" s="57">
        <v>8</v>
      </c>
      <c r="I29" s="157">
        <v>9</v>
      </c>
      <c r="J29" s="56">
        <v>10</v>
      </c>
      <c r="K29" s="159">
        <v>11</v>
      </c>
      <c r="L29" s="160">
        <v>12</v>
      </c>
      <c r="M29" s="161">
        <v>13</v>
      </c>
      <c r="N29" s="91">
        <v>14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</row>
    <row r="30" spans="1:116" s="6" customFormat="1" ht="41.25" thickBot="1">
      <c r="A30" s="132" t="s">
        <v>20</v>
      </c>
      <c r="B30" s="52" t="s">
        <v>21</v>
      </c>
      <c r="C30" s="53" t="s">
        <v>125</v>
      </c>
      <c r="D30" s="54">
        <f>SUM(D31:D36)</f>
        <v>666</v>
      </c>
      <c r="E30" s="54">
        <f>SUM(E31:E36)</f>
        <v>222</v>
      </c>
      <c r="F30" s="54">
        <f>SUM(F31:F36)</f>
        <v>444</v>
      </c>
      <c r="G30" s="54">
        <f>SUM(G31:G36)</f>
        <v>270</v>
      </c>
      <c r="H30" s="55"/>
      <c r="I30" s="55"/>
      <c r="J30" s="55"/>
      <c r="K30" s="162"/>
      <c r="L30" s="162"/>
      <c r="M30" s="163"/>
      <c r="N30" s="5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</row>
    <row r="31" spans="1:59" s="6" customFormat="1" ht="30" customHeight="1">
      <c r="A31" s="133" t="s">
        <v>22</v>
      </c>
      <c r="B31" s="58" t="s">
        <v>23</v>
      </c>
      <c r="C31" s="59" t="s">
        <v>93</v>
      </c>
      <c r="D31" s="60">
        <f aca="true" t="shared" si="6" ref="D31:D36">SUM(E31:F31)</f>
        <v>60</v>
      </c>
      <c r="E31" s="61">
        <v>12</v>
      </c>
      <c r="F31" s="61">
        <f aca="true" t="shared" si="7" ref="F31:F36">SUM(K31:M31)</f>
        <v>48</v>
      </c>
      <c r="G31" s="62">
        <v>0</v>
      </c>
      <c r="H31" s="63"/>
      <c r="I31" s="63"/>
      <c r="J31" s="63"/>
      <c r="K31" s="40">
        <v>0</v>
      </c>
      <c r="L31" s="39">
        <v>0</v>
      </c>
      <c r="M31" s="38">
        <v>48</v>
      </c>
      <c r="N31" s="65">
        <v>0</v>
      </c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30" customHeight="1">
      <c r="A32" s="133" t="s">
        <v>24</v>
      </c>
      <c r="B32" s="66" t="s">
        <v>19</v>
      </c>
      <c r="C32" s="59" t="s">
        <v>93</v>
      </c>
      <c r="D32" s="60">
        <f t="shared" si="6"/>
        <v>60</v>
      </c>
      <c r="E32" s="67">
        <v>12</v>
      </c>
      <c r="F32" s="67">
        <f t="shared" si="7"/>
        <v>48</v>
      </c>
      <c r="G32" s="68">
        <v>0</v>
      </c>
      <c r="H32" s="68"/>
      <c r="I32" s="68"/>
      <c r="J32" s="68"/>
      <c r="K32" s="149">
        <v>48</v>
      </c>
      <c r="L32" s="149">
        <v>0</v>
      </c>
      <c r="M32" s="164">
        <v>0</v>
      </c>
      <c r="N32" s="65">
        <v>0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ht="30" customHeight="1">
      <c r="A33" s="133" t="s">
        <v>25</v>
      </c>
      <c r="B33" s="69" t="s">
        <v>26</v>
      </c>
      <c r="C33" s="70" t="s">
        <v>145</v>
      </c>
      <c r="D33" s="60">
        <f t="shared" si="6"/>
        <v>150</v>
      </c>
      <c r="E33" s="67">
        <v>24</v>
      </c>
      <c r="F33" s="67">
        <f>SUM(K33:M33)</f>
        <v>126</v>
      </c>
      <c r="G33" s="68">
        <v>126</v>
      </c>
      <c r="H33" s="68"/>
      <c r="I33" s="68"/>
      <c r="J33" s="68"/>
      <c r="K33" s="149">
        <v>34</v>
      </c>
      <c r="L33" s="149">
        <v>40</v>
      </c>
      <c r="M33" s="164">
        <v>52</v>
      </c>
      <c r="N33" s="65">
        <v>0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ht="30" customHeight="1">
      <c r="A34" s="134" t="s">
        <v>27</v>
      </c>
      <c r="B34" s="69" t="s">
        <v>17</v>
      </c>
      <c r="C34" s="70" t="s">
        <v>95</v>
      </c>
      <c r="D34" s="60">
        <f t="shared" si="6"/>
        <v>252</v>
      </c>
      <c r="E34" s="67">
        <v>126</v>
      </c>
      <c r="F34" s="67">
        <f t="shared" si="7"/>
        <v>126</v>
      </c>
      <c r="G34" s="68">
        <v>126</v>
      </c>
      <c r="H34" s="68"/>
      <c r="I34" s="68"/>
      <c r="J34" s="68"/>
      <c r="K34" s="149">
        <v>34</v>
      </c>
      <c r="L34" s="149">
        <v>40</v>
      </c>
      <c r="M34" s="164">
        <v>52</v>
      </c>
      <c r="N34" s="65">
        <v>0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ht="30" customHeight="1">
      <c r="A35" s="322" t="s">
        <v>28</v>
      </c>
      <c r="B35" s="323" t="s">
        <v>29</v>
      </c>
      <c r="C35" s="59" t="s">
        <v>93</v>
      </c>
      <c r="D35" s="60">
        <f t="shared" si="6"/>
        <v>96</v>
      </c>
      <c r="E35" s="61">
        <f>+F35/2</f>
        <v>32</v>
      </c>
      <c r="F35" s="61">
        <f t="shared" si="7"/>
        <v>64</v>
      </c>
      <c r="G35" s="64">
        <v>10</v>
      </c>
      <c r="H35" s="64"/>
      <c r="I35" s="64"/>
      <c r="J35" s="71"/>
      <c r="K35" s="165">
        <v>64</v>
      </c>
      <c r="L35" s="165">
        <v>0</v>
      </c>
      <c r="M35" s="166">
        <v>0</v>
      </c>
      <c r="N35" s="65">
        <v>0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ht="30" customHeight="1" thickBot="1">
      <c r="A36" s="324" t="s">
        <v>30</v>
      </c>
      <c r="B36" s="325" t="s">
        <v>31</v>
      </c>
      <c r="C36" s="74" t="s">
        <v>93</v>
      </c>
      <c r="D36" s="60">
        <f t="shared" si="6"/>
        <v>48</v>
      </c>
      <c r="E36" s="75">
        <v>16</v>
      </c>
      <c r="F36" s="75">
        <f t="shared" si="7"/>
        <v>32</v>
      </c>
      <c r="G36" s="76">
        <v>8</v>
      </c>
      <c r="H36" s="76"/>
      <c r="I36" s="76"/>
      <c r="J36" s="77"/>
      <c r="K36" s="150">
        <v>0</v>
      </c>
      <c r="L36" s="150">
        <v>0</v>
      </c>
      <c r="M36" s="167">
        <v>32</v>
      </c>
      <c r="N36" s="65">
        <v>0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ht="41.25" thickBot="1">
      <c r="A37" s="135" t="s">
        <v>32</v>
      </c>
      <c r="B37" s="79" t="s">
        <v>33</v>
      </c>
      <c r="C37" s="80" t="s">
        <v>105</v>
      </c>
      <c r="D37" s="54">
        <f>SUM(D38:D40)</f>
        <v>216</v>
      </c>
      <c r="E37" s="81">
        <f>SUM(E38:E40)</f>
        <v>72</v>
      </c>
      <c r="F37" s="81">
        <f>SUM(F38:F40)</f>
        <v>144</v>
      </c>
      <c r="G37" s="81">
        <f>SUM(G38:G40)</f>
        <v>60</v>
      </c>
      <c r="H37" s="55"/>
      <c r="I37" s="82"/>
      <c r="J37" s="82"/>
      <c r="K37" s="162"/>
      <c r="L37" s="162"/>
      <c r="M37" s="163"/>
      <c r="N37" s="83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ht="27" customHeight="1">
      <c r="A38" s="136" t="s">
        <v>34</v>
      </c>
      <c r="B38" s="84" t="s">
        <v>14</v>
      </c>
      <c r="C38" s="59" t="s">
        <v>93</v>
      </c>
      <c r="D38" s="60">
        <f>SUM(E38:F38)</f>
        <v>72</v>
      </c>
      <c r="E38" s="61">
        <f>+F38/2</f>
        <v>24</v>
      </c>
      <c r="F38" s="61">
        <f>SUM(K38:M38)</f>
        <v>48</v>
      </c>
      <c r="G38" s="64">
        <v>20</v>
      </c>
      <c r="H38" s="64"/>
      <c r="I38" s="64"/>
      <c r="J38" s="64"/>
      <c r="K38" s="40">
        <v>48</v>
      </c>
      <c r="L38" s="40">
        <v>0</v>
      </c>
      <c r="M38" s="168">
        <v>0</v>
      </c>
      <c r="N38" s="85">
        <v>0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ht="27" customHeight="1">
      <c r="A39" s="137" t="s">
        <v>35</v>
      </c>
      <c r="B39" s="73" t="s">
        <v>36</v>
      </c>
      <c r="C39" s="86" t="s">
        <v>66</v>
      </c>
      <c r="D39" s="60">
        <f>SUM(E39:F39)</f>
        <v>96</v>
      </c>
      <c r="E39" s="67">
        <f>+F39/2</f>
        <v>32</v>
      </c>
      <c r="F39" s="67">
        <f>SUM(K39:M39)</f>
        <v>64</v>
      </c>
      <c r="G39" s="76">
        <v>40</v>
      </c>
      <c r="H39" s="76"/>
      <c r="I39" s="76"/>
      <c r="J39" s="76"/>
      <c r="K39" s="150">
        <v>64</v>
      </c>
      <c r="L39" s="150">
        <v>0</v>
      </c>
      <c r="M39" s="167">
        <v>0</v>
      </c>
      <c r="N39" s="87">
        <v>0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s="13" customFormat="1" ht="27" customHeight="1" thickBot="1">
      <c r="A40" s="138" t="s">
        <v>37</v>
      </c>
      <c r="B40" s="73" t="s">
        <v>38</v>
      </c>
      <c r="C40" s="86" t="s">
        <v>93</v>
      </c>
      <c r="D40" s="60">
        <f>SUM(E40:F40)</f>
        <v>48</v>
      </c>
      <c r="E40" s="75">
        <f>+F40/2</f>
        <v>16</v>
      </c>
      <c r="F40" s="75">
        <f>SUM(K40:M40)</f>
        <v>32</v>
      </c>
      <c r="G40" s="76">
        <v>0</v>
      </c>
      <c r="H40" s="76"/>
      <c r="I40" s="76"/>
      <c r="J40" s="76"/>
      <c r="K40" s="150">
        <v>0</v>
      </c>
      <c r="L40" s="150">
        <v>0</v>
      </c>
      <c r="M40" s="167">
        <v>32</v>
      </c>
      <c r="N40" s="87">
        <v>0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s="13" customFormat="1" ht="26.25" customHeight="1" thickBot="1">
      <c r="A41" s="135" t="s">
        <v>39</v>
      </c>
      <c r="B41" s="78" t="s">
        <v>40</v>
      </c>
      <c r="C41" s="53" t="s">
        <v>127</v>
      </c>
      <c r="D41" s="88">
        <f>SUM(D42,D57)</f>
        <v>2736</v>
      </c>
      <c r="E41" s="89">
        <f>SUM(E42,E57)</f>
        <v>840</v>
      </c>
      <c r="F41" s="89">
        <f>SUM(F42,F57)</f>
        <v>1896</v>
      </c>
      <c r="G41" s="89">
        <f>SUM(G42,G57)</f>
        <v>810</v>
      </c>
      <c r="H41" s="90">
        <f>SUM(H42,H57)</f>
        <v>26</v>
      </c>
      <c r="I41" s="90"/>
      <c r="J41" s="90"/>
      <c r="K41" s="89">
        <f>SUM(K42,K57)</f>
        <v>290</v>
      </c>
      <c r="L41" s="89">
        <f>SUM(L42,L57)</f>
        <v>742</v>
      </c>
      <c r="M41" s="89">
        <f>SUM(M42,M57)</f>
        <v>864</v>
      </c>
      <c r="N41" s="83"/>
      <c r="Q41" s="21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ht="26.25" customHeight="1" thickBot="1">
      <c r="A42" s="135" t="s">
        <v>41</v>
      </c>
      <c r="B42" s="78" t="s">
        <v>42</v>
      </c>
      <c r="C42" s="80" t="s">
        <v>123</v>
      </c>
      <c r="D42" s="54">
        <f>SUM(D43:D55)</f>
        <v>1272</v>
      </c>
      <c r="E42" s="54">
        <f>SUM(E43:E55)</f>
        <v>424</v>
      </c>
      <c r="F42" s="54">
        <f>SUM(F43:F55)</f>
        <v>848</v>
      </c>
      <c r="G42" s="54">
        <f>SUM(G43:G55)</f>
        <v>390</v>
      </c>
      <c r="H42" s="55"/>
      <c r="I42" s="90">
        <f aca="true" t="shared" si="8" ref="I42:N42">SUM(I43:I55)</f>
        <v>0</v>
      </c>
      <c r="J42" s="90">
        <f t="shared" si="8"/>
        <v>0</v>
      </c>
      <c r="K42" s="159">
        <f t="shared" si="8"/>
        <v>290</v>
      </c>
      <c r="L42" s="159">
        <f t="shared" si="8"/>
        <v>168</v>
      </c>
      <c r="M42" s="161">
        <f t="shared" si="8"/>
        <v>390</v>
      </c>
      <c r="N42" s="91">
        <f t="shared" si="8"/>
        <v>0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ht="31.5" customHeight="1">
      <c r="A43" s="136" t="s">
        <v>43</v>
      </c>
      <c r="B43" s="84" t="s">
        <v>44</v>
      </c>
      <c r="C43" s="59" t="s">
        <v>66</v>
      </c>
      <c r="D43" s="60">
        <f>SUM(E43:F43)</f>
        <v>120</v>
      </c>
      <c r="E43" s="61">
        <f aca="true" t="shared" si="9" ref="E43:E55">+F43/2</f>
        <v>40</v>
      </c>
      <c r="F43" s="61">
        <f aca="true" t="shared" si="10" ref="F43:F54">SUM(K43:M43)</f>
        <v>80</v>
      </c>
      <c r="G43" s="64">
        <v>20</v>
      </c>
      <c r="H43" s="64">
        <v>0</v>
      </c>
      <c r="I43" s="64">
        <v>0</v>
      </c>
      <c r="J43" s="64">
        <v>0</v>
      </c>
      <c r="K43" s="40">
        <v>80</v>
      </c>
      <c r="L43" s="40">
        <v>0</v>
      </c>
      <c r="M43" s="168">
        <v>0</v>
      </c>
      <c r="N43" s="85">
        <v>0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14" ht="31.5" customHeight="1">
      <c r="A44" s="139" t="s">
        <v>45</v>
      </c>
      <c r="B44" s="69" t="s">
        <v>46</v>
      </c>
      <c r="C44" s="59" t="s">
        <v>144</v>
      </c>
      <c r="D44" s="60">
        <f aca="true" t="shared" si="11" ref="D44:D55">SUM(E44:F44)</f>
        <v>105</v>
      </c>
      <c r="E44" s="67">
        <f>F44/2</f>
        <v>35</v>
      </c>
      <c r="F44" s="67">
        <f t="shared" si="10"/>
        <v>70</v>
      </c>
      <c r="G44" s="68">
        <v>20</v>
      </c>
      <c r="H44" s="64">
        <v>0</v>
      </c>
      <c r="I44" s="64">
        <v>0</v>
      </c>
      <c r="J44" s="64">
        <v>0</v>
      </c>
      <c r="K44" s="149">
        <v>0</v>
      </c>
      <c r="L44" s="149">
        <v>0</v>
      </c>
      <c r="M44" s="164">
        <v>70</v>
      </c>
      <c r="N44" s="85">
        <v>0</v>
      </c>
    </row>
    <row r="45" spans="1:14" ht="31.5" customHeight="1">
      <c r="A45" s="137" t="s">
        <v>47</v>
      </c>
      <c r="B45" s="69" t="s">
        <v>48</v>
      </c>
      <c r="C45" s="59" t="s">
        <v>66</v>
      </c>
      <c r="D45" s="60">
        <f t="shared" si="11"/>
        <v>90</v>
      </c>
      <c r="E45" s="67">
        <f>+F45/2</f>
        <v>30</v>
      </c>
      <c r="F45" s="67">
        <f t="shared" si="10"/>
        <v>60</v>
      </c>
      <c r="G45" s="68">
        <v>30</v>
      </c>
      <c r="H45" s="64">
        <v>0</v>
      </c>
      <c r="I45" s="64">
        <v>0</v>
      </c>
      <c r="J45" s="64">
        <v>0</v>
      </c>
      <c r="K45" s="149">
        <v>14</v>
      </c>
      <c r="L45" s="149">
        <v>46</v>
      </c>
      <c r="M45" s="164">
        <v>0</v>
      </c>
      <c r="N45" s="85">
        <v>0</v>
      </c>
    </row>
    <row r="46" spans="1:14" ht="31.5" customHeight="1">
      <c r="A46" s="139" t="s">
        <v>49</v>
      </c>
      <c r="B46" s="69" t="s">
        <v>50</v>
      </c>
      <c r="C46" s="86" t="s">
        <v>93</v>
      </c>
      <c r="D46" s="60">
        <f t="shared" si="11"/>
        <v>99</v>
      </c>
      <c r="E46" s="67">
        <f t="shared" si="9"/>
        <v>33</v>
      </c>
      <c r="F46" s="67">
        <f t="shared" si="10"/>
        <v>66</v>
      </c>
      <c r="G46" s="68">
        <v>20</v>
      </c>
      <c r="H46" s="64">
        <v>0</v>
      </c>
      <c r="I46" s="64">
        <v>0</v>
      </c>
      <c r="J46" s="64">
        <v>0</v>
      </c>
      <c r="K46" s="149">
        <v>0</v>
      </c>
      <c r="L46" s="149">
        <v>0</v>
      </c>
      <c r="M46" s="164">
        <v>66</v>
      </c>
      <c r="N46" s="85">
        <v>0</v>
      </c>
    </row>
    <row r="47" spans="1:14" ht="31.5" customHeight="1">
      <c r="A47" s="137" t="s">
        <v>51</v>
      </c>
      <c r="B47" s="69" t="s">
        <v>52</v>
      </c>
      <c r="C47" s="86" t="s">
        <v>145</v>
      </c>
      <c r="D47" s="60">
        <f t="shared" si="11"/>
        <v>174</v>
      </c>
      <c r="E47" s="67">
        <v>58</v>
      </c>
      <c r="F47" s="67">
        <f t="shared" si="10"/>
        <v>116</v>
      </c>
      <c r="G47" s="68">
        <v>116</v>
      </c>
      <c r="H47" s="64">
        <v>0</v>
      </c>
      <c r="I47" s="64">
        <v>0</v>
      </c>
      <c r="J47" s="64">
        <v>0</v>
      </c>
      <c r="K47" s="149">
        <v>32</v>
      </c>
      <c r="L47" s="149">
        <v>38</v>
      </c>
      <c r="M47" s="164">
        <v>46</v>
      </c>
      <c r="N47" s="85">
        <v>0</v>
      </c>
    </row>
    <row r="48" spans="1:14" ht="46.5" customHeight="1">
      <c r="A48" s="139" t="s">
        <v>53</v>
      </c>
      <c r="B48" s="92" t="s">
        <v>108</v>
      </c>
      <c r="C48" s="309" t="s">
        <v>144</v>
      </c>
      <c r="D48" s="60">
        <f t="shared" si="11"/>
        <v>78</v>
      </c>
      <c r="E48" s="67">
        <f t="shared" si="9"/>
        <v>26</v>
      </c>
      <c r="F48" s="68">
        <f t="shared" si="10"/>
        <v>52</v>
      </c>
      <c r="G48" s="68">
        <v>22</v>
      </c>
      <c r="H48" s="64">
        <v>0</v>
      </c>
      <c r="I48" s="64">
        <v>0</v>
      </c>
      <c r="J48" s="64">
        <v>0</v>
      </c>
      <c r="K48" s="149">
        <v>0</v>
      </c>
      <c r="L48" s="149">
        <v>0</v>
      </c>
      <c r="M48" s="164">
        <v>52</v>
      </c>
      <c r="N48" s="85">
        <v>0</v>
      </c>
    </row>
    <row r="49" spans="1:14" ht="30" customHeight="1">
      <c r="A49" s="137" t="s">
        <v>54</v>
      </c>
      <c r="B49" s="69" t="s">
        <v>55</v>
      </c>
      <c r="C49" s="310"/>
      <c r="D49" s="60">
        <f t="shared" si="11"/>
        <v>78</v>
      </c>
      <c r="E49" s="67">
        <f t="shared" si="9"/>
        <v>26</v>
      </c>
      <c r="F49" s="68">
        <f t="shared" si="10"/>
        <v>52</v>
      </c>
      <c r="G49" s="68">
        <v>20</v>
      </c>
      <c r="H49" s="64">
        <v>0</v>
      </c>
      <c r="I49" s="64">
        <v>0</v>
      </c>
      <c r="J49" s="64">
        <v>0</v>
      </c>
      <c r="K49" s="149">
        <v>0</v>
      </c>
      <c r="L49" s="149">
        <v>0</v>
      </c>
      <c r="M49" s="164">
        <v>52</v>
      </c>
      <c r="N49" s="85">
        <v>0</v>
      </c>
    </row>
    <row r="50" spans="1:14" ht="40.5">
      <c r="A50" s="184" t="s">
        <v>56</v>
      </c>
      <c r="B50" s="219" t="s">
        <v>57</v>
      </c>
      <c r="C50" s="70" t="s">
        <v>93</v>
      </c>
      <c r="D50" s="60">
        <f t="shared" si="11"/>
        <v>72</v>
      </c>
      <c r="E50" s="67">
        <v>24</v>
      </c>
      <c r="F50" s="68">
        <f t="shared" si="10"/>
        <v>48</v>
      </c>
      <c r="G50" s="68">
        <v>8</v>
      </c>
      <c r="H50" s="64">
        <v>0</v>
      </c>
      <c r="I50" s="64">
        <v>0</v>
      </c>
      <c r="J50" s="64">
        <v>0</v>
      </c>
      <c r="K50" s="149">
        <v>12</v>
      </c>
      <c r="L50" s="149">
        <v>36</v>
      </c>
      <c r="M50" s="164">
        <v>0</v>
      </c>
      <c r="N50" s="85">
        <v>0</v>
      </c>
    </row>
    <row r="51" spans="1:14" ht="28.5" customHeight="1">
      <c r="A51" s="184" t="s">
        <v>58</v>
      </c>
      <c r="B51" s="220" t="s">
        <v>59</v>
      </c>
      <c r="C51" s="59" t="s">
        <v>93</v>
      </c>
      <c r="D51" s="60">
        <f t="shared" si="11"/>
        <v>102</v>
      </c>
      <c r="E51" s="67">
        <f t="shared" si="9"/>
        <v>34</v>
      </c>
      <c r="F51" s="68">
        <f t="shared" si="10"/>
        <v>68</v>
      </c>
      <c r="G51" s="76">
        <v>48</v>
      </c>
      <c r="H51" s="64">
        <v>0</v>
      </c>
      <c r="I51" s="64">
        <v>0</v>
      </c>
      <c r="J51" s="64">
        <v>0</v>
      </c>
      <c r="K51" s="150">
        <v>0</v>
      </c>
      <c r="L51" s="150">
        <v>0</v>
      </c>
      <c r="M51" s="167">
        <v>68</v>
      </c>
      <c r="N51" s="85">
        <v>0</v>
      </c>
    </row>
    <row r="52" spans="1:14" ht="28.5" customHeight="1">
      <c r="A52" s="224" t="s">
        <v>60</v>
      </c>
      <c r="B52" s="221" t="s">
        <v>139</v>
      </c>
      <c r="C52" s="302" t="s">
        <v>144</v>
      </c>
      <c r="D52" s="60">
        <f t="shared" si="11"/>
        <v>102</v>
      </c>
      <c r="E52" s="67">
        <f t="shared" si="9"/>
        <v>34</v>
      </c>
      <c r="F52" s="68">
        <f t="shared" si="10"/>
        <v>68</v>
      </c>
      <c r="G52" s="76">
        <v>20</v>
      </c>
      <c r="H52" s="64">
        <v>0</v>
      </c>
      <c r="I52" s="64">
        <v>0</v>
      </c>
      <c r="J52" s="64">
        <v>0</v>
      </c>
      <c r="K52" s="150">
        <v>68</v>
      </c>
      <c r="L52" s="150">
        <v>0</v>
      </c>
      <c r="M52" s="150">
        <v>0</v>
      </c>
      <c r="N52" s="85">
        <v>0</v>
      </c>
    </row>
    <row r="53" spans="1:14" ht="28.5" customHeight="1">
      <c r="A53" s="224" t="s">
        <v>131</v>
      </c>
      <c r="B53" s="221" t="s">
        <v>130</v>
      </c>
      <c r="C53" s="303"/>
      <c r="D53" s="60">
        <f t="shared" si="11"/>
        <v>126</v>
      </c>
      <c r="E53" s="67">
        <f t="shared" si="9"/>
        <v>42</v>
      </c>
      <c r="F53" s="68">
        <f t="shared" si="10"/>
        <v>84</v>
      </c>
      <c r="G53" s="76">
        <v>50</v>
      </c>
      <c r="H53" s="64">
        <v>0</v>
      </c>
      <c r="I53" s="64">
        <v>0</v>
      </c>
      <c r="J53" s="64">
        <v>0</v>
      </c>
      <c r="K53" s="150">
        <v>84</v>
      </c>
      <c r="L53" s="150">
        <v>0</v>
      </c>
      <c r="M53" s="150">
        <v>0</v>
      </c>
      <c r="N53" s="85">
        <v>0</v>
      </c>
    </row>
    <row r="54" spans="1:14" ht="28.5" customHeight="1">
      <c r="A54" s="224" t="s">
        <v>140</v>
      </c>
      <c r="B54" s="221" t="s">
        <v>142</v>
      </c>
      <c r="C54" s="59" t="s">
        <v>144</v>
      </c>
      <c r="D54" s="60">
        <f t="shared" si="11"/>
        <v>54</v>
      </c>
      <c r="E54" s="67">
        <f t="shared" si="9"/>
        <v>18</v>
      </c>
      <c r="F54" s="68">
        <f t="shared" si="10"/>
        <v>36</v>
      </c>
      <c r="G54" s="76">
        <v>6</v>
      </c>
      <c r="H54" s="64">
        <v>0</v>
      </c>
      <c r="I54" s="64">
        <v>0</v>
      </c>
      <c r="J54" s="64">
        <v>0</v>
      </c>
      <c r="K54" s="64">
        <v>0</v>
      </c>
      <c r="L54" s="150">
        <v>0</v>
      </c>
      <c r="M54" s="167">
        <v>36</v>
      </c>
      <c r="N54" s="85">
        <v>0</v>
      </c>
    </row>
    <row r="55" spans="1:14" ht="30" customHeight="1" thickBot="1">
      <c r="A55" s="224" t="s">
        <v>141</v>
      </c>
      <c r="B55" s="222" t="s">
        <v>61</v>
      </c>
      <c r="C55" s="59" t="s">
        <v>93</v>
      </c>
      <c r="D55" s="60">
        <f t="shared" si="11"/>
        <v>72</v>
      </c>
      <c r="E55" s="67">
        <f t="shared" si="9"/>
        <v>24</v>
      </c>
      <c r="F55" s="68">
        <f>SUM(K55:M55)</f>
        <v>48</v>
      </c>
      <c r="G55" s="68">
        <v>10</v>
      </c>
      <c r="H55" s="64">
        <v>0</v>
      </c>
      <c r="I55" s="64">
        <v>0</v>
      </c>
      <c r="J55" s="68">
        <v>0</v>
      </c>
      <c r="K55" s="149">
        <v>0</v>
      </c>
      <c r="L55" s="149">
        <v>48</v>
      </c>
      <c r="M55" s="164">
        <v>0</v>
      </c>
      <c r="N55" s="85">
        <v>0</v>
      </c>
    </row>
    <row r="56" spans="1:14" ht="21" thickBot="1">
      <c r="A56" s="223">
        <v>1</v>
      </c>
      <c r="B56" s="93">
        <v>2</v>
      </c>
      <c r="C56" s="80">
        <v>3</v>
      </c>
      <c r="D56" s="151">
        <v>4</v>
      </c>
      <c r="E56" s="94">
        <v>5</v>
      </c>
      <c r="F56" s="81">
        <v>6</v>
      </c>
      <c r="G56" s="152">
        <v>7</v>
      </c>
      <c r="H56" s="55">
        <v>8</v>
      </c>
      <c r="I56" s="153">
        <v>9</v>
      </c>
      <c r="J56" s="178">
        <v>10</v>
      </c>
      <c r="K56" s="179">
        <v>11</v>
      </c>
      <c r="L56" s="180">
        <v>12</v>
      </c>
      <c r="M56" s="169">
        <v>13</v>
      </c>
      <c r="N56" s="95">
        <v>14</v>
      </c>
    </row>
    <row r="57" spans="1:14" ht="21" thickBot="1">
      <c r="A57" s="140" t="s">
        <v>62</v>
      </c>
      <c r="B57" s="96" t="s">
        <v>63</v>
      </c>
      <c r="C57" s="51" t="s">
        <v>126</v>
      </c>
      <c r="D57" s="88">
        <v>1464</v>
      </c>
      <c r="E57" s="97">
        <f>SUM(E58,E63,E69,E72)</f>
        <v>416</v>
      </c>
      <c r="F57" s="97">
        <f>SUM(F58,F63,F69,F72)</f>
        <v>1048</v>
      </c>
      <c r="G57" s="97">
        <f>SUM(G58,G63,G69,G72)</f>
        <v>420</v>
      </c>
      <c r="H57" s="97">
        <f aca="true" t="shared" si="12" ref="H57:N57">SUM(H58,H63,H69,H72)</f>
        <v>26</v>
      </c>
      <c r="I57" s="97">
        <f t="shared" si="12"/>
        <v>0</v>
      </c>
      <c r="J57" s="97">
        <f t="shared" si="12"/>
        <v>0</v>
      </c>
      <c r="K57" s="97">
        <f t="shared" si="12"/>
        <v>0</v>
      </c>
      <c r="L57" s="97">
        <f t="shared" si="12"/>
        <v>574</v>
      </c>
      <c r="M57" s="97">
        <f t="shared" si="12"/>
        <v>474</v>
      </c>
      <c r="N57" s="97">
        <f t="shared" si="12"/>
        <v>28</v>
      </c>
    </row>
    <row r="58" spans="1:14" ht="41.25" customHeight="1" thickBot="1">
      <c r="A58" s="141" t="s">
        <v>64</v>
      </c>
      <c r="B58" s="129" t="s">
        <v>65</v>
      </c>
      <c r="C58" s="98" t="s">
        <v>124</v>
      </c>
      <c r="D58" s="88">
        <f aca="true" t="shared" si="13" ref="D58:N58">SUM(D59:D62)</f>
        <v>681</v>
      </c>
      <c r="E58" s="88">
        <f t="shared" si="13"/>
        <v>203</v>
      </c>
      <c r="F58" s="88">
        <f t="shared" si="13"/>
        <v>478</v>
      </c>
      <c r="G58" s="88">
        <f t="shared" si="13"/>
        <v>212</v>
      </c>
      <c r="H58" s="90">
        <f t="shared" si="13"/>
        <v>14</v>
      </c>
      <c r="I58" s="90">
        <f t="shared" si="13"/>
        <v>0</v>
      </c>
      <c r="J58" s="90">
        <f t="shared" si="13"/>
        <v>0</v>
      </c>
      <c r="K58" s="159">
        <f t="shared" si="13"/>
        <v>0</v>
      </c>
      <c r="L58" s="159">
        <f t="shared" si="13"/>
        <v>478</v>
      </c>
      <c r="M58" s="161">
        <f t="shared" si="13"/>
        <v>0</v>
      </c>
      <c r="N58" s="91">
        <f t="shared" si="13"/>
        <v>0</v>
      </c>
    </row>
    <row r="59" spans="1:15" ht="23.25" customHeight="1">
      <c r="A59" s="142" t="s">
        <v>113</v>
      </c>
      <c r="B59" s="99" t="s">
        <v>67</v>
      </c>
      <c r="C59" s="308" t="s">
        <v>144</v>
      </c>
      <c r="D59" s="60">
        <f>SUM(E59:F59)</f>
        <v>420</v>
      </c>
      <c r="E59" s="61">
        <f>+F59/2</f>
        <v>140</v>
      </c>
      <c r="F59" s="64">
        <f>SUM(K59:N59)</f>
        <v>280</v>
      </c>
      <c r="G59" s="64">
        <v>144</v>
      </c>
      <c r="H59" s="64">
        <v>14</v>
      </c>
      <c r="I59" s="64">
        <v>0</v>
      </c>
      <c r="J59" s="64">
        <v>0</v>
      </c>
      <c r="K59" s="40">
        <v>0</v>
      </c>
      <c r="L59" s="40">
        <v>280</v>
      </c>
      <c r="M59" s="168">
        <v>0</v>
      </c>
      <c r="N59" s="85">
        <v>0</v>
      </c>
      <c r="O59" s="14"/>
    </row>
    <row r="60" spans="1:14" ht="40.5">
      <c r="A60" s="143" t="s">
        <v>114</v>
      </c>
      <c r="B60" s="101" t="s">
        <v>98</v>
      </c>
      <c r="C60" s="307"/>
      <c r="D60" s="60">
        <f>SUM(E60:F60)</f>
        <v>63</v>
      </c>
      <c r="E60" s="67">
        <f>+F60/2</f>
        <v>21</v>
      </c>
      <c r="F60" s="67">
        <f>SUM(K60:M60)</f>
        <v>42</v>
      </c>
      <c r="G60" s="72">
        <v>22</v>
      </c>
      <c r="H60" s="72"/>
      <c r="I60" s="64">
        <v>0</v>
      </c>
      <c r="J60" s="64">
        <v>0</v>
      </c>
      <c r="K60" s="165">
        <v>0</v>
      </c>
      <c r="L60" s="165">
        <v>42</v>
      </c>
      <c r="M60" s="166">
        <v>0</v>
      </c>
      <c r="N60" s="103">
        <v>0</v>
      </c>
    </row>
    <row r="61" spans="1:14" ht="23.25" customHeight="1">
      <c r="A61" s="144" t="s">
        <v>115</v>
      </c>
      <c r="B61" s="104" t="s">
        <v>68</v>
      </c>
      <c r="C61" s="59" t="s">
        <v>66</v>
      </c>
      <c r="D61" s="60">
        <f>SUM(E61:F61)</f>
        <v>126</v>
      </c>
      <c r="E61" s="67">
        <f>+F61/2</f>
        <v>42</v>
      </c>
      <c r="F61" s="67">
        <f>SUM(K61:M61)</f>
        <v>84</v>
      </c>
      <c r="G61" s="68">
        <v>46</v>
      </c>
      <c r="H61" s="68"/>
      <c r="I61" s="64">
        <v>0</v>
      </c>
      <c r="J61" s="64">
        <v>0</v>
      </c>
      <c r="K61" s="149">
        <v>0</v>
      </c>
      <c r="L61" s="149">
        <v>84</v>
      </c>
      <c r="M61" s="164">
        <v>0</v>
      </c>
      <c r="N61" s="65">
        <v>0</v>
      </c>
    </row>
    <row r="62" spans="1:14" ht="23.25" customHeight="1" thickBot="1">
      <c r="A62" s="145" t="s">
        <v>138</v>
      </c>
      <c r="B62" s="105" t="s">
        <v>137</v>
      </c>
      <c r="C62" s="102" t="s">
        <v>93</v>
      </c>
      <c r="D62" s="106">
        <f>SUM(I62:M62)</f>
        <v>72</v>
      </c>
      <c r="E62" s="76"/>
      <c r="F62" s="107">
        <f>SUM(K62:M62)</f>
        <v>72</v>
      </c>
      <c r="G62" s="107"/>
      <c r="H62" s="76"/>
      <c r="I62" s="64">
        <v>0</v>
      </c>
      <c r="J62" s="64">
        <v>0</v>
      </c>
      <c r="K62" s="150">
        <v>0</v>
      </c>
      <c r="L62" s="150">
        <v>72</v>
      </c>
      <c r="M62" s="167">
        <v>0</v>
      </c>
      <c r="N62" s="87">
        <v>0</v>
      </c>
    </row>
    <row r="63" spans="1:16" ht="61.5" thickBot="1">
      <c r="A63" s="141" t="s">
        <v>70</v>
      </c>
      <c r="B63" s="108" t="s">
        <v>71</v>
      </c>
      <c r="C63" s="98" t="s">
        <v>94</v>
      </c>
      <c r="D63" s="109">
        <f>SUM(D64:D68)</f>
        <v>426</v>
      </c>
      <c r="E63" s="109">
        <f>SUM(E64:E68)</f>
        <v>118</v>
      </c>
      <c r="F63" s="109">
        <f>SUM(F64:F68)</f>
        <v>308</v>
      </c>
      <c r="G63" s="109">
        <f>SUM(G64:G68)</f>
        <v>108</v>
      </c>
      <c r="H63" s="90">
        <f>SUM(H64:H68)</f>
        <v>12</v>
      </c>
      <c r="I63" s="90">
        <f aca="true" t="shared" si="14" ref="I63:N63">SUM(I64:I68)</f>
        <v>0</v>
      </c>
      <c r="J63" s="90">
        <f t="shared" si="14"/>
        <v>0</v>
      </c>
      <c r="K63" s="159">
        <f t="shared" si="14"/>
        <v>0</v>
      </c>
      <c r="L63" s="159">
        <f t="shared" si="14"/>
        <v>0</v>
      </c>
      <c r="M63" s="161">
        <f t="shared" si="14"/>
        <v>308</v>
      </c>
      <c r="N63" s="91">
        <f t="shared" si="14"/>
        <v>0</v>
      </c>
      <c r="O63" s="16"/>
      <c r="P63" s="15"/>
    </row>
    <row r="64" spans="1:14" ht="40.5">
      <c r="A64" s="142" t="s">
        <v>116</v>
      </c>
      <c r="B64" s="101" t="s">
        <v>72</v>
      </c>
      <c r="C64" s="304" t="s">
        <v>144</v>
      </c>
      <c r="D64" s="110">
        <f>SUM(E64:F64)</f>
        <v>84</v>
      </c>
      <c r="E64" s="61">
        <f>+F64/2</f>
        <v>28</v>
      </c>
      <c r="F64" s="61">
        <f>SUM(K64:M64)</f>
        <v>56</v>
      </c>
      <c r="G64" s="64">
        <v>28</v>
      </c>
      <c r="H64" s="64"/>
      <c r="I64" s="64">
        <v>0</v>
      </c>
      <c r="J64" s="64">
        <v>0</v>
      </c>
      <c r="K64" s="40">
        <v>0</v>
      </c>
      <c r="L64" s="40">
        <v>0</v>
      </c>
      <c r="M64" s="168">
        <v>56</v>
      </c>
      <c r="N64" s="85">
        <v>0</v>
      </c>
    </row>
    <row r="65" spans="1:14" ht="39.75" customHeight="1">
      <c r="A65" s="144" t="s">
        <v>117</v>
      </c>
      <c r="B65" s="104" t="s">
        <v>73</v>
      </c>
      <c r="C65" s="305"/>
      <c r="D65" s="110">
        <f>SUM(E65:F65)</f>
        <v>81</v>
      </c>
      <c r="E65" s="67">
        <f>+F65/2</f>
        <v>27</v>
      </c>
      <c r="F65" s="67">
        <f>SUM(K65:M65)</f>
        <v>54</v>
      </c>
      <c r="G65" s="68">
        <v>26</v>
      </c>
      <c r="H65" s="68"/>
      <c r="I65" s="68">
        <v>0</v>
      </c>
      <c r="J65" s="68">
        <v>0</v>
      </c>
      <c r="K65" s="149">
        <v>0</v>
      </c>
      <c r="L65" s="149">
        <v>0</v>
      </c>
      <c r="M65" s="164">
        <v>54</v>
      </c>
      <c r="N65" s="85">
        <v>0</v>
      </c>
    </row>
    <row r="66" spans="1:14" ht="20.25">
      <c r="A66" s="144" t="s">
        <v>118</v>
      </c>
      <c r="B66" s="104" t="s">
        <v>74</v>
      </c>
      <c r="C66" s="306"/>
      <c r="D66" s="110">
        <f>SUM(E66:F66)</f>
        <v>135</v>
      </c>
      <c r="E66" s="67">
        <f>+F66/2</f>
        <v>45</v>
      </c>
      <c r="F66" s="68">
        <f>SUM(K66:M66)</f>
        <v>90</v>
      </c>
      <c r="G66" s="68">
        <v>34</v>
      </c>
      <c r="H66" s="68">
        <v>12</v>
      </c>
      <c r="I66" s="68">
        <v>0</v>
      </c>
      <c r="J66" s="68">
        <v>0</v>
      </c>
      <c r="K66" s="149">
        <v>0</v>
      </c>
      <c r="L66" s="149">
        <v>0</v>
      </c>
      <c r="M66" s="164">
        <v>90</v>
      </c>
      <c r="N66" s="85">
        <v>0</v>
      </c>
    </row>
    <row r="67" spans="1:14" ht="20.25">
      <c r="A67" s="144" t="s">
        <v>119</v>
      </c>
      <c r="B67" s="104" t="s">
        <v>75</v>
      </c>
      <c r="C67" s="307"/>
      <c r="D67" s="110">
        <f>SUM(E67:F67)</f>
        <v>54</v>
      </c>
      <c r="E67" s="67">
        <f>+F67/2</f>
        <v>18</v>
      </c>
      <c r="F67" s="68">
        <f>SUM(K67:M67)</f>
        <v>36</v>
      </c>
      <c r="G67" s="68">
        <v>20</v>
      </c>
      <c r="H67" s="68"/>
      <c r="I67" s="68">
        <v>0</v>
      </c>
      <c r="J67" s="68">
        <v>0</v>
      </c>
      <c r="K67" s="149">
        <v>0</v>
      </c>
      <c r="L67" s="149">
        <v>0</v>
      </c>
      <c r="M67" s="164">
        <v>36</v>
      </c>
      <c r="N67" s="85">
        <v>0</v>
      </c>
    </row>
    <row r="68" spans="1:14" ht="41.25" thickBot="1">
      <c r="A68" s="145" t="s">
        <v>121</v>
      </c>
      <c r="B68" s="105" t="s">
        <v>122</v>
      </c>
      <c r="C68" s="100" t="s">
        <v>93</v>
      </c>
      <c r="D68" s="106">
        <f>SUM(I68:M68)</f>
        <v>72</v>
      </c>
      <c r="E68" s="75"/>
      <c r="F68" s="232">
        <f>SUM(K68:M68)</f>
        <v>72</v>
      </c>
      <c r="G68" s="107"/>
      <c r="H68" s="76"/>
      <c r="I68" s="76">
        <v>0</v>
      </c>
      <c r="J68" s="76">
        <v>0</v>
      </c>
      <c r="K68" s="150">
        <v>0</v>
      </c>
      <c r="L68" s="150">
        <v>0</v>
      </c>
      <c r="M68" s="167">
        <v>72</v>
      </c>
      <c r="N68" s="85">
        <v>0</v>
      </c>
    </row>
    <row r="69" spans="1:17" ht="41.25" thickBot="1">
      <c r="A69" s="135" t="s">
        <v>76</v>
      </c>
      <c r="B69" s="111" t="s">
        <v>111</v>
      </c>
      <c r="C69" s="98" t="s">
        <v>94</v>
      </c>
      <c r="D69" s="109">
        <f>SUM(D70:D71)</f>
        <v>126</v>
      </c>
      <c r="E69" s="90">
        <f>SUM(E70)</f>
        <v>30</v>
      </c>
      <c r="F69" s="90">
        <f>SUM(F70:F71)</f>
        <v>96</v>
      </c>
      <c r="G69" s="90">
        <f>SUM(G70:G71)</f>
        <v>30</v>
      </c>
      <c r="H69" s="90">
        <f>SUM(H70:H74)</f>
        <v>0</v>
      </c>
      <c r="I69" s="90">
        <f aca="true" t="shared" si="15" ref="I69:N69">SUM(I70:I71)</f>
        <v>0</v>
      </c>
      <c r="J69" s="90">
        <f t="shared" si="15"/>
        <v>0</v>
      </c>
      <c r="K69" s="90">
        <f t="shared" si="15"/>
        <v>0</v>
      </c>
      <c r="L69" s="90">
        <f t="shared" si="15"/>
        <v>96</v>
      </c>
      <c r="M69" s="90">
        <f t="shared" si="15"/>
        <v>0</v>
      </c>
      <c r="N69" s="90">
        <f t="shared" si="15"/>
        <v>0</v>
      </c>
      <c r="P69" s="13"/>
      <c r="Q69" s="13"/>
    </row>
    <row r="70" spans="1:14" ht="40.5" customHeight="1">
      <c r="A70" s="147" t="s">
        <v>120</v>
      </c>
      <c r="B70" s="181" t="s">
        <v>112</v>
      </c>
      <c r="C70" s="100" t="s">
        <v>93</v>
      </c>
      <c r="D70" s="110">
        <f>SUM(E70:F70)</f>
        <v>90</v>
      </c>
      <c r="E70" s="61">
        <f>+F70/2</f>
        <v>30</v>
      </c>
      <c r="F70" s="64">
        <f>SUM(K70:M70)</f>
        <v>60</v>
      </c>
      <c r="G70" s="112">
        <v>30</v>
      </c>
      <c r="H70" s="64"/>
      <c r="I70" s="64">
        <v>0</v>
      </c>
      <c r="J70" s="64">
        <v>0</v>
      </c>
      <c r="K70" s="40">
        <v>0</v>
      </c>
      <c r="L70" s="40">
        <v>60</v>
      </c>
      <c r="M70" s="168">
        <v>0</v>
      </c>
      <c r="N70" s="85">
        <v>0</v>
      </c>
    </row>
    <row r="71" spans="1:14" ht="24.75" customHeight="1" thickBot="1">
      <c r="A71" s="184" t="s">
        <v>136</v>
      </c>
      <c r="B71" s="185" t="s">
        <v>69</v>
      </c>
      <c r="C71" s="182" t="s">
        <v>93</v>
      </c>
      <c r="D71" s="106">
        <f>SUM(I71:M71)</f>
        <v>36</v>
      </c>
      <c r="E71" s="76"/>
      <c r="F71" s="107">
        <f>SUM(K71:M71)</f>
        <v>36</v>
      </c>
      <c r="G71" s="107"/>
      <c r="H71" s="76"/>
      <c r="I71" s="76">
        <v>0</v>
      </c>
      <c r="J71" s="76">
        <v>0</v>
      </c>
      <c r="K71" s="150">
        <v>0</v>
      </c>
      <c r="L71" s="150">
        <v>36</v>
      </c>
      <c r="M71" s="167">
        <v>0</v>
      </c>
      <c r="N71" s="85">
        <v>0</v>
      </c>
    </row>
    <row r="72" spans="1:14" ht="79.5" customHeight="1" thickBot="1">
      <c r="A72" s="225" t="s">
        <v>132</v>
      </c>
      <c r="B72" s="226" t="s">
        <v>134</v>
      </c>
      <c r="C72" s="183" t="s">
        <v>124</v>
      </c>
      <c r="D72" s="89">
        <v>231</v>
      </c>
      <c r="E72" s="90">
        <f>SUM(E73:E74)</f>
        <v>65</v>
      </c>
      <c r="F72" s="90">
        <f>SUM(F73:F74)</f>
        <v>166</v>
      </c>
      <c r="G72" s="90">
        <f aca="true" t="shared" si="16" ref="G72:N73">SUM(G73:G74)</f>
        <v>70</v>
      </c>
      <c r="H72" s="90">
        <f t="shared" si="16"/>
        <v>0</v>
      </c>
      <c r="I72" s="90">
        <f t="shared" si="16"/>
        <v>0</v>
      </c>
      <c r="J72" s="90">
        <f t="shared" si="16"/>
        <v>0</v>
      </c>
      <c r="K72" s="90">
        <f t="shared" si="16"/>
        <v>0</v>
      </c>
      <c r="L72" s="90">
        <f t="shared" si="16"/>
        <v>0</v>
      </c>
      <c r="M72" s="90">
        <f t="shared" si="16"/>
        <v>166</v>
      </c>
      <c r="N72" s="90">
        <f t="shared" si="16"/>
        <v>0</v>
      </c>
    </row>
    <row r="73" spans="1:14" ht="81" customHeight="1" thickBot="1">
      <c r="A73" s="227" t="s">
        <v>133</v>
      </c>
      <c r="B73" s="228" t="s">
        <v>143</v>
      </c>
      <c r="C73" s="86" t="s">
        <v>66</v>
      </c>
      <c r="D73" s="106">
        <f>SUM(E73:F73)</f>
        <v>195</v>
      </c>
      <c r="E73" s="61">
        <f>+F73/2</f>
        <v>65</v>
      </c>
      <c r="F73" s="107">
        <f>SUM(K73:M73)</f>
        <v>130</v>
      </c>
      <c r="G73" s="107">
        <v>70</v>
      </c>
      <c r="H73" s="76"/>
      <c r="I73" s="82">
        <f>SUM(I74:I75)</f>
        <v>0</v>
      </c>
      <c r="J73" s="82">
        <f>SUM(J74:J75)</f>
        <v>0</v>
      </c>
      <c r="K73" s="82">
        <v>0</v>
      </c>
      <c r="L73" s="82">
        <v>0</v>
      </c>
      <c r="M73" s="167">
        <v>130</v>
      </c>
      <c r="N73" s="82">
        <f t="shared" si="16"/>
        <v>0</v>
      </c>
    </row>
    <row r="74" spans="1:14" ht="21" thickBot="1">
      <c r="A74" s="229" t="s">
        <v>135</v>
      </c>
      <c r="B74" s="230" t="s">
        <v>69</v>
      </c>
      <c r="C74" s="86" t="s">
        <v>93</v>
      </c>
      <c r="D74" s="106">
        <f>SUM(I74:M74)</f>
        <v>36</v>
      </c>
      <c r="E74" s="76"/>
      <c r="F74" s="107">
        <f>SUM(K74:M74)</f>
        <v>36</v>
      </c>
      <c r="G74" s="107"/>
      <c r="H74" s="76"/>
      <c r="I74" s="82">
        <f>SUM(I75:I76)</f>
        <v>0</v>
      </c>
      <c r="J74" s="82">
        <f>SUM(J75:J76)</f>
        <v>0</v>
      </c>
      <c r="K74" s="82">
        <v>0</v>
      </c>
      <c r="L74" s="82">
        <v>0</v>
      </c>
      <c r="M74" s="167">
        <v>36</v>
      </c>
      <c r="N74" s="85">
        <v>0</v>
      </c>
    </row>
    <row r="75" spans="1:16" ht="21" thickBot="1">
      <c r="A75" s="146"/>
      <c r="B75" s="113" t="s">
        <v>77</v>
      </c>
      <c r="C75" s="93" t="s">
        <v>128</v>
      </c>
      <c r="D75" s="88">
        <f>SUM(D11,D30,D37,D41)</f>
        <v>5724</v>
      </c>
      <c r="E75" s="88"/>
      <c r="F75" s="88">
        <f>SUM(F11,F30,F37,F41)</f>
        <v>3888</v>
      </c>
      <c r="G75" s="88">
        <f>SUM(G11,G30,G37,G41)</f>
        <v>1538</v>
      </c>
      <c r="H75" s="88">
        <f>SUM(H11,H30,H37,H41)</f>
        <v>26</v>
      </c>
      <c r="I75" s="114">
        <f>SUM(I31:I36,I38:I40,I43:I55,I59:I62,I64:I68,I70:I74,I22:I28,I13:I21)</f>
        <v>612</v>
      </c>
      <c r="J75" s="148">
        <f>SUM(J31:J36,J38:J40,J43:J55,J59:J62,J64:J68,J70:J74,J22:J28,J13:J21)</f>
        <v>792</v>
      </c>
      <c r="K75" s="231">
        <f>SUM(K31:K36,K38:K40,K43:K55)</f>
        <v>582</v>
      </c>
      <c r="L75" s="47">
        <f>SUM(L31:L36,L38:L40,L43:L55,L59:L62,L64:L68,L70:L71)</f>
        <v>822</v>
      </c>
      <c r="M75" s="231">
        <f>SUM(M31:M36,M38:M40,M43:M55,M59:M62,M64:M68,M70:M71,M73:M74,M13:M21)</f>
        <v>1080</v>
      </c>
      <c r="N75" s="115">
        <f>SUM(N31:N36,N38:N40,N43:N55,N59:N62,N64:N68,N70:N74)</f>
        <v>0</v>
      </c>
      <c r="O75" s="17"/>
      <c r="P75" s="17"/>
    </row>
    <row r="76" spans="1:16" ht="21" thickBot="1">
      <c r="A76" s="135" t="s">
        <v>78</v>
      </c>
      <c r="B76" s="79" t="s">
        <v>129</v>
      </c>
      <c r="C76" s="116"/>
      <c r="D76" s="117"/>
      <c r="E76" s="82"/>
      <c r="F76" s="82"/>
      <c r="G76" s="82"/>
      <c r="H76" s="82"/>
      <c r="I76" s="82"/>
      <c r="J76" s="82"/>
      <c r="K76" s="48"/>
      <c r="L76" s="48"/>
      <c r="M76" s="170"/>
      <c r="N76" s="118" t="s">
        <v>79</v>
      </c>
      <c r="O76" s="17"/>
      <c r="P76" s="17"/>
    </row>
    <row r="77" spans="1:16" ht="21" thickBot="1">
      <c r="A77" s="140" t="s">
        <v>80</v>
      </c>
      <c r="B77" s="96" t="s">
        <v>146</v>
      </c>
      <c r="C77" s="126"/>
      <c r="D77" s="127"/>
      <c r="E77" s="119"/>
      <c r="F77" s="119"/>
      <c r="G77" s="119"/>
      <c r="H77" s="119"/>
      <c r="I77" s="119"/>
      <c r="J77" s="119"/>
      <c r="K77" s="171"/>
      <c r="L77" s="171"/>
      <c r="M77" s="172"/>
      <c r="N77" s="128" t="s">
        <v>81</v>
      </c>
      <c r="O77" s="17"/>
      <c r="P77" s="17"/>
    </row>
    <row r="78" spans="1:16" ht="81.75" customHeight="1" thickBot="1">
      <c r="A78" s="299" t="s">
        <v>173</v>
      </c>
      <c r="B78" s="300"/>
      <c r="C78" s="300"/>
      <c r="D78" s="300"/>
      <c r="E78" s="301"/>
      <c r="F78" s="247" t="s">
        <v>82</v>
      </c>
      <c r="G78" s="320" t="s">
        <v>83</v>
      </c>
      <c r="H78" s="321"/>
      <c r="I78" s="114">
        <f>SUM(I12,I19,I27)</f>
        <v>612</v>
      </c>
      <c r="J78" s="114">
        <f>SUM(J12,J19,J27)</f>
        <v>792</v>
      </c>
      <c r="K78" s="173">
        <f>SUM(K13:K28,K31:K40,K43:K55,K59:K61,K64:K67,K70)</f>
        <v>582</v>
      </c>
      <c r="L78" s="173">
        <f>SUM(L13:L28,L31:L40,L43:L55,L59:L61,L64:L67,L70)</f>
        <v>714</v>
      </c>
      <c r="M78" s="173">
        <f>SUM(M13:M28,M31:M40,M43:M55,M59:M61,M64:M67,M70)</f>
        <v>842</v>
      </c>
      <c r="N78" s="120">
        <f>SUM(N13:N28,N31:N40,N43:N55,N59:N61,N64:N67,N70)</f>
        <v>0</v>
      </c>
      <c r="O78" s="18"/>
      <c r="P78" s="18"/>
    </row>
    <row r="79" spans="1:16" ht="42.75" customHeight="1">
      <c r="A79" s="269" t="s">
        <v>146</v>
      </c>
      <c r="B79" s="270"/>
      <c r="C79" s="270"/>
      <c r="D79" s="270"/>
      <c r="E79" s="271"/>
      <c r="F79" s="248"/>
      <c r="G79" s="314" t="s">
        <v>103</v>
      </c>
      <c r="H79" s="315"/>
      <c r="I79" s="68">
        <f aca="true" t="shared" si="17" ref="I79:N79">SUM(I62)</f>
        <v>0</v>
      </c>
      <c r="J79" s="68">
        <f t="shared" si="17"/>
        <v>0</v>
      </c>
      <c r="K79" s="149">
        <f t="shared" si="17"/>
        <v>0</v>
      </c>
      <c r="L79" s="149">
        <f>SUM(L71)</f>
        <v>36</v>
      </c>
      <c r="M79" s="149">
        <f>SUM(M74)</f>
        <v>36</v>
      </c>
      <c r="N79" s="68">
        <f t="shared" si="17"/>
        <v>0</v>
      </c>
      <c r="O79" s="2"/>
      <c r="P79" s="2"/>
    </row>
    <row r="80" spans="1:16" ht="21.75" customHeight="1">
      <c r="A80" s="272" t="s">
        <v>97</v>
      </c>
      <c r="B80" s="273"/>
      <c r="C80" s="273"/>
      <c r="D80" s="273"/>
      <c r="E80" s="274"/>
      <c r="F80" s="248"/>
      <c r="G80" s="250" t="s">
        <v>84</v>
      </c>
      <c r="H80" s="251"/>
      <c r="I80" s="259">
        <f aca="true" t="shared" si="18" ref="I80:N80">SUM(I68,I74)</f>
        <v>0</v>
      </c>
      <c r="J80" s="259">
        <f t="shared" si="18"/>
        <v>0</v>
      </c>
      <c r="K80" s="246">
        <f t="shared" si="18"/>
        <v>0</v>
      </c>
      <c r="L80" s="246">
        <f>SUM(L62)</f>
        <v>72</v>
      </c>
      <c r="M80" s="246">
        <f>SUM(M68)</f>
        <v>72</v>
      </c>
      <c r="N80" s="254">
        <f t="shared" si="18"/>
        <v>0</v>
      </c>
      <c r="O80" s="258"/>
      <c r="P80" s="258"/>
    </row>
    <row r="81" spans="1:16" ht="28.5" customHeight="1">
      <c r="A81" s="277" t="s">
        <v>171</v>
      </c>
      <c r="B81" s="244"/>
      <c r="C81" s="244"/>
      <c r="D81" s="244"/>
      <c r="E81" s="245"/>
      <c r="F81" s="248"/>
      <c r="G81" s="252"/>
      <c r="H81" s="253"/>
      <c r="I81" s="259"/>
      <c r="J81" s="259"/>
      <c r="K81" s="246"/>
      <c r="L81" s="246"/>
      <c r="M81" s="246"/>
      <c r="N81" s="254"/>
      <c r="O81" s="258"/>
      <c r="P81" s="258"/>
    </row>
    <row r="82" spans="1:16" ht="42" customHeight="1">
      <c r="A82" s="243" t="s">
        <v>109</v>
      </c>
      <c r="B82" s="244"/>
      <c r="C82" s="244"/>
      <c r="D82" s="244"/>
      <c r="E82" s="245"/>
      <c r="F82" s="248"/>
      <c r="G82" s="314" t="s">
        <v>85</v>
      </c>
      <c r="H82" s="315"/>
      <c r="I82" s="68">
        <v>0</v>
      </c>
      <c r="J82" s="68">
        <v>0</v>
      </c>
      <c r="K82" s="149">
        <v>0</v>
      </c>
      <c r="L82" s="149">
        <v>0</v>
      </c>
      <c r="M82" s="149">
        <v>0</v>
      </c>
      <c r="N82" s="65">
        <v>144</v>
      </c>
      <c r="O82" s="19"/>
      <c r="P82" s="19"/>
    </row>
    <row r="83" spans="1:16" ht="29.25" customHeight="1">
      <c r="A83" s="240" t="s">
        <v>110</v>
      </c>
      <c r="B83" s="241"/>
      <c r="C83" s="241"/>
      <c r="D83" s="241"/>
      <c r="E83" s="242"/>
      <c r="F83" s="248"/>
      <c r="G83" s="314" t="s">
        <v>86</v>
      </c>
      <c r="H83" s="315"/>
      <c r="I83" s="68">
        <v>0</v>
      </c>
      <c r="J83" s="68">
        <v>3</v>
      </c>
      <c r="K83" s="149">
        <v>3</v>
      </c>
      <c r="L83" s="149">
        <v>5</v>
      </c>
      <c r="M83" s="164">
        <v>6</v>
      </c>
      <c r="N83" s="65">
        <v>0</v>
      </c>
      <c r="O83" s="2"/>
      <c r="P83" s="2"/>
    </row>
    <row r="84" spans="1:16" ht="21.75" customHeight="1">
      <c r="A84" s="243"/>
      <c r="B84" s="244"/>
      <c r="C84" s="244"/>
      <c r="D84" s="244"/>
      <c r="E84" s="245"/>
      <c r="F84" s="248"/>
      <c r="G84" s="316" t="s">
        <v>87</v>
      </c>
      <c r="H84" s="317"/>
      <c r="I84" s="68">
        <v>2</v>
      </c>
      <c r="J84" s="68">
        <v>9</v>
      </c>
      <c r="K84" s="149">
        <v>3</v>
      </c>
      <c r="L84" s="149">
        <v>7</v>
      </c>
      <c r="M84" s="164">
        <v>10</v>
      </c>
      <c r="N84" s="65">
        <v>1</v>
      </c>
      <c r="O84" s="13"/>
      <c r="P84" s="13"/>
    </row>
    <row r="85" spans="1:16" ht="26.25" customHeight="1" thickBot="1">
      <c r="A85" s="237"/>
      <c r="B85" s="238"/>
      <c r="C85" s="238"/>
      <c r="D85" s="238"/>
      <c r="E85" s="239"/>
      <c r="F85" s="249"/>
      <c r="G85" s="318" t="s">
        <v>88</v>
      </c>
      <c r="H85" s="319"/>
      <c r="I85" s="121">
        <v>1</v>
      </c>
      <c r="J85" s="121">
        <v>0</v>
      </c>
      <c r="K85" s="174">
        <v>1</v>
      </c>
      <c r="L85" s="174">
        <v>1</v>
      </c>
      <c r="M85" s="175">
        <v>0</v>
      </c>
      <c r="N85" s="122">
        <v>0</v>
      </c>
      <c r="O85" s="2"/>
      <c r="P85" s="2"/>
    </row>
    <row r="86" spans="1:16" ht="26.25" customHeight="1">
      <c r="A86" s="124"/>
      <c r="B86" s="124"/>
      <c r="C86" s="124"/>
      <c r="D86" s="124"/>
      <c r="E86" s="124"/>
      <c r="F86" s="125"/>
      <c r="G86" s="3"/>
      <c r="H86" s="3"/>
      <c r="I86" s="2"/>
      <c r="J86" s="2"/>
      <c r="K86" s="176"/>
      <c r="L86" s="176"/>
      <c r="M86" s="5"/>
      <c r="N86" s="2"/>
      <c r="O86" s="2"/>
      <c r="P86" s="2"/>
    </row>
    <row r="87" spans="1:14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2"/>
      <c r="L87" s="12"/>
      <c r="M87" s="12"/>
      <c r="N87" s="13"/>
    </row>
    <row r="88" spans="1:14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2"/>
      <c r="L88" s="12"/>
      <c r="M88" s="12"/>
      <c r="N88" s="13"/>
    </row>
    <row r="89" spans="1:14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2"/>
      <c r="L89" s="12"/>
      <c r="M89" s="12"/>
      <c r="N89" s="13"/>
    </row>
  </sheetData>
  <sheetProtection/>
  <mergeCells count="49">
    <mergeCell ref="G82:H82"/>
    <mergeCell ref="G83:H83"/>
    <mergeCell ref="G84:H84"/>
    <mergeCell ref="G85:H85"/>
    <mergeCell ref="G78:H78"/>
    <mergeCell ref="G79:H79"/>
    <mergeCell ref="N6:N9"/>
    <mergeCell ref="E4:E9"/>
    <mergeCell ref="F5:F9"/>
    <mergeCell ref="F4:H4"/>
    <mergeCell ref="A78:E78"/>
    <mergeCell ref="C52:C53"/>
    <mergeCell ref="C64:C67"/>
    <mergeCell ref="C59:C60"/>
    <mergeCell ref="C48:C49"/>
    <mergeCell ref="D4:D9"/>
    <mergeCell ref="A81:E81"/>
    <mergeCell ref="D3:H3"/>
    <mergeCell ref="M6:M9"/>
    <mergeCell ref="L6:L9"/>
    <mergeCell ref="K6:K9"/>
    <mergeCell ref="J6:J9"/>
    <mergeCell ref="I4:J4"/>
    <mergeCell ref="K4:L4"/>
    <mergeCell ref="I6:I9"/>
    <mergeCell ref="M4:N4"/>
    <mergeCell ref="H6:H9"/>
    <mergeCell ref="A3:A9"/>
    <mergeCell ref="B3:B9"/>
    <mergeCell ref="C3:C9"/>
    <mergeCell ref="A79:E79"/>
    <mergeCell ref="A80:E80"/>
    <mergeCell ref="G5:H5"/>
    <mergeCell ref="O80:O81"/>
    <mergeCell ref="P80:P81"/>
    <mergeCell ref="I80:I81"/>
    <mergeCell ref="J80:J81"/>
    <mergeCell ref="K80:K81"/>
    <mergeCell ref="L80:L81"/>
    <mergeCell ref="I3:N3"/>
    <mergeCell ref="A85:E85"/>
    <mergeCell ref="A83:E83"/>
    <mergeCell ref="A84:E84"/>
    <mergeCell ref="M80:M81"/>
    <mergeCell ref="F78:F85"/>
    <mergeCell ref="G80:H81"/>
    <mergeCell ref="N80:N81"/>
    <mergeCell ref="A82:E82"/>
    <mergeCell ref="G6:G9"/>
  </mergeCells>
  <printOptions/>
  <pageMargins left="0.75" right="0.75" top="0.59" bottom="0.57" header="0.5" footer="0.5"/>
  <pageSetup horizontalDpi="600" verticalDpi="600" orientation="landscape" paperSize="9" scale="60" r:id="rId1"/>
  <rowBreaks count="2" manualBreakCount="2">
    <brk id="28" max="255" man="1"/>
    <brk id="5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РГКРИПТ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тихоноваеа</dc:creator>
  <cp:keywords/>
  <dc:description/>
  <cp:lastModifiedBy>HP</cp:lastModifiedBy>
  <cp:lastPrinted>2015-02-17T07:54:35Z</cp:lastPrinted>
  <dcterms:created xsi:type="dcterms:W3CDTF">2011-06-01T05:57:42Z</dcterms:created>
  <dcterms:modified xsi:type="dcterms:W3CDTF">2017-09-02T16:49:28Z</dcterms:modified>
  <cp:category/>
  <cp:version/>
  <cp:contentType/>
  <cp:contentStatus/>
</cp:coreProperties>
</file>